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trlProps/ctrlProp2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alcChain.xml" ContentType="application/vnd.openxmlformats-officedocument.spreadsheetml.calcChain+xml"/>
  <Override PartName="/xl/ctrlProps/ctrlProp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3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zenarien BFS 2025-2055 (EMBARGO 15.04.2025)\"/>
    </mc:Choice>
  </mc:AlternateContent>
  <workbookProtection lockStructure="1"/>
  <bookViews>
    <workbookView xWindow="14505" yWindow="-15" windowWidth="14310" windowHeight="15285"/>
  </bookViews>
  <sheets>
    <sheet name="Bestände alle Szenarien" sheetId="1" r:id="rId1"/>
    <sheet name="Altersgruppen Referenzszenario" sheetId="3" r:id="rId2"/>
    <sheet name="Quotienten Referenzszenario" sheetId="4" r:id="rId3"/>
    <sheet name="Uebersetzungen" sheetId="2" state="hidden" r:id="rId4"/>
  </sheets>
  <definedNames>
    <definedName name="_xlnm.Print_Area" localSheetId="1">'Altersgruppen Referenzszenario'!$A$1:$G$46</definedName>
    <definedName name="_xlnm.Print_Area" localSheetId="0">'Bestände alle Szenarien'!$A$1:$G$46</definedName>
    <definedName name="_xlnm.Print_Area" localSheetId="2">'Quotienten Referenzszenario'!$A$1:$G$46</definedName>
  </definedNames>
  <calcPr calcId="162913"/>
</workbook>
</file>

<file path=xl/calcChain.xml><?xml version="1.0" encoding="utf-8"?>
<calcChain xmlns="http://schemas.openxmlformats.org/spreadsheetml/2006/main">
  <c r="A13" i="1" l="1"/>
  <c r="F12" i="1"/>
  <c r="D12" i="1"/>
  <c r="B12" i="1"/>
  <c r="G13" i="1"/>
  <c r="F13" i="1"/>
  <c r="E13" i="1"/>
  <c r="D13" i="1"/>
  <c r="B13" i="1"/>
  <c r="C13" i="1"/>
  <c r="A13" i="4"/>
  <c r="F12" i="4"/>
  <c r="D12" i="4"/>
  <c r="B12" i="4"/>
  <c r="A10" i="4"/>
  <c r="A9" i="4"/>
  <c r="A47" i="4"/>
  <c r="A46" i="4"/>
  <c r="G13" i="4"/>
  <c r="F13" i="4"/>
  <c r="E13" i="4"/>
  <c r="D13" i="4"/>
  <c r="C13" i="4"/>
  <c r="B13" i="4"/>
  <c r="A7" i="4"/>
  <c r="F12" i="3"/>
  <c r="D12" i="3"/>
  <c r="B12" i="3"/>
  <c r="A13" i="3"/>
  <c r="A10" i="3"/>
  <c r="A9" i="3"/>
  <c r="A47" i="3"/>
  <c r="A46" i="3"/>
  <c r="G13" i="3"/>
  <c r="F13" i="3"/>
  <c r="E13" i="3"/>
  <c r="D13" i="3"/>
  <c r="C13" i="3"/>
  <c r="B13" i="3"/>
  <c r="A7" i="3"/>
  <c r="A10" i="1"/>
  <c r="A9" i="1"/>
  <c r="A47" i="1" l="1"/>
  <c r="A46" i="1"/>
  <c r="A7" i="1"/>
</calcChain>
</file>

<file path=xl/sharedStrings.xml><?xml version="1.0" encoding="utf-8"?>
<sst xmlns="http://schemas.openxmlformats.org/spreadsheetml/2006/main" count="112" uniqueCount="98">
  <si>
    <t>Schweiz</t>
  </si>
  <si>
    <t>Jahr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</si>
  <si>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</si>
  <si>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</si>
  <si>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</si>
  <si>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</si>
  <si>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</si>
  <si>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</si>
  <si>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</si>
  <si>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</si>
  <si>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</si>
  <si>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</si>
  <si>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</si>
  <si>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</si>
  <si>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</si>
  <si>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</si>
  <si>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</si>
  <si>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Anno</t>
  </si>
  <si>
    <t>&lt;SpaltenTitel_2&gt;</t>
  </si>
  <si>
    <t>&lt;SpaltenTitel_3&gt;</t>
  </si>
  <si>
    <t>&lt;SpaltenTitel_4&gt;</t>
  </si>
  <si>
    <t>&lt;SpaltenTitel_5&gt;</t>
  </si>
  <si>
    <t>&lt;SpaltenTitel_6&gt;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</si>
  <si>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</si>
  <si>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</si>
  <si>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</si>
  <si>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</si>
  <si>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</si>
  <si>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</si>
  <si>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&lt;SpaltenTitel_1.1&gt;</t>
  </si>
  <si>
    <t>&lt;SpaltenTitel_2.2&gt;</t>
  </si>
  <si>
    <t>&lt;SpaltenTitel_2.3&gt;</t>
  </si>
  <si>
    <t>Svizra</t>
  </si>
  <si>
    <t>Svizzera</t>
  </si>
  <si>
    <t>T2</t>
  </si>
  <si>
    <t>T3</t>
  </si>
  <si>
    <t>&lt;T2Titel&gt;</t>
  </si>
  <si>
    <t>&lt;T3Titel&gt;</t>
  </si>
  <si>
    <t>&lt;SpaltenTitel_1.2&gt;</t>
  </si>
  <si>
    <t>Graubünden</t>
  </si>
  <si>
    <t>Referenzszenario</t>
  </si>
  <si>
    <t>Hohes Szenario</t>
  </si>
  <si>
    <t>Tiefes Szenario</t>
  </si>
  <si>
    <t>Quelle: BFS (SZENARIEN)</t>
  </si>
  <si>
    <t>&lt;T2UTitel&gt;</t>
  </si>
  <si>
    <t>&lt;T3UTitel&gt;</t>
  </si>
  <si>
    <t>alle Szenarien</t>
  </si>
  <si>
    <t>Tut ils scenaris</t>
  </si>
  <si>
    <t>Tutti gli scenari</t>
  </si>
  <si>
    <t>Scenario di riferimento</t>
  </si>
  <si>
    <t>Scenario alto</t>
  </si>
  <si>
    <t>Scenario basso</t>
  </si>
  <si>
    <t>Scenari da referenza</t>
  </si>
  <si>
    <t>Scenari aut</t>
  </si>
  <si>
    <t>Scenari bass</t>
  </si>
  <si>
    <t>Grischun</t>
  </si>
  <si>
    <t>Grigioni</t>
  </si>
  <si>
    <t>Onn</t>
  </si>
  <si>
    <t>&lt;T2SpaltenTitel_1&gt;</t>
  </si>
  <si>
    <t>&lt;T2SpaltenTitel_2&gt;</t>
  </si>
  <si>
    <t>&lt;T2SpaltenTitel_3&gt;</t>
  </si>
  <si>
    <t>&lt;T2SpaltenTitel_4&gt;</t>
  </si>
  <si>
    <t>&lt;T3SpaltenTitel_1&gt;</t>
  </si>
  <si>
    <t>&lt;T3SpaltenTitel_2&gt;</t>
  </si>
  <si>
    <t>&lt;T3SpaltenTitel_3&gt;</t>
  </si>
  <si>
    <t>&lt;T3SpaltenTitel_4&gt;</t>
  </si>
  <si>
    <t>Anzahl der unter 20-Jährigen</t>
  </si>
  <si>
    <t>Anzahl der 20-64-Jährigen</t>
  </si>
  <si>
    <t xml:space="preserve">Anzahl der 65-Jährigen und Älteren </t>
  </si>
  <si>
    <t>Numero di persone di età inferiore a 20 anni</t>
  </si>
  <si>
    <t>Numero di persone di età compresa tra 20 e 64 anni</t>
  </si>
  <si>
    <t xml:space="preserve">Numero di persone di 65 anni e più </t>
  </si>
  <si>
    <t>Dumber da persunas sut 20 onns</t>
  </si>
  <si>
    <t>Dumber da giuvenils tranter 20 e 64 onns</t>
  </si>
  <si>
    <t xml:space="preserve">Dumber da persunas 65 onns e dapli </t>
  </si>
  <si>
    <t>Jugendquotient</t>
  </si>
  <si>
    <t>Altersquotient</t>
  </si>
  <si>
    <t>Gesamtquotient</t>
  </si>
  <si>
    <t>Tasso di giovani</t>
  </si>
  <si>
    <t>Tasso di età</t>
  </si>
  <si>
    <t>Quoziente totale</t>
  </si>
  <si>
    <t>Quozient da giuvenils</t>
  </si>
  <si>
    <t>Quozient da vegliadetgna</t>
  </si>
  <si>
    <t>Quozient total</t>
  </si>
  <si>
    <t>Kantonale Bevölkerungsszenarien - Entwicklung der Ständigen Wohnbevölkerung 2025-2055</t>
  </si>
  <si>
    <t>Scenaris chantunals da la populaziun - svilup da la populaziun residenta permanenta 2025-2055</t>
  </si>
  <si>
    <t>Scenari demografici cantonali - Evoluzione della popolazione residente permanente 2025-2055</t>
  </si>
  <si>
    <t>Letztmals aktualisiert am: 15.04.2024</t>
  </si>
  <si>
    <t>Ultima actualisaziun: 15.04.2024</t>
  </si>
  <si>
    <t>Ulimo aggiornamento: 15.04.2024</t>
  </si>
  <si>
    <t>Kantonale Bevölkerungsszenarien - Entwicklung der Altersgruppen der Ständigen Wohnbevölkerung 2025-2055</t>
  </si>
  <si>
    <t>Scenaris chantunals da la populaziun - Svilup da las gruppas da vegliadetgna da la populaziun residenta permanenta 2025-2055</t>
  </si>
  <si>
    <t>Scenari demografici cantonali - Evoluzione delle fasce di età della popolazione residente permanente 2025-2055</t>
  </si>
  <si>
    <t>Kantonale Bevölkerungsszenarien - Entwicklung der Altersquotienten 2025-2055</t>
  </si>
  <si>
    <t>Scenaris chantunals da la populaziun - svilup dals quozients da vegliadetgna 2025-2055</t>
  </si>
  <si>
    <t>Scenari demografici cantonali - evoluzione degli indici di invecchiamento demografico 2025-2055</t>
  </si>
  <si>
    <t>Funtauna: UST (SCENARIS)</t>
  </si>
  <si>
    <t>Fonte: UST (SCENARI)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</si>
</sst>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0__;\-#,###,##0.00__;\-__;@__"/>
    <numFmt numFmtId="165" formatCode="#,##0.00_ ;\-#,##0.00\ 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/>
    <xf numFmtId="0" fontId="0" fillId="2" borderId="0" xfId="0" applyFill="1" applyBorder="1" applyAlignment="1"/>
    <xf numFmtId="0" fontId="8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wrapText="1"/>
    </xf>
    <xf numFmtId="0" fontId="6" fillId="7" borderId="6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 wrapText="1"/>
    </xf>
    <xf numFmtId="0" fontId="1" fillId="2" borderId="9" xfId="0" applyFont="1" applyFill="1" applyBorder="1" applyAlignment="1" applyProtection="1">
      <alignment horizontal="right"/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3" fontId="0" fillId="2" borderId="12" xfId="0" applyNumberFormat="1" applyFill="1" applyBorder="1" applyAlignment="1" applyProtection="1">
      <alignment horizontal="right"/>
      <protection locked="0"/>
    </xf>
    <xf numFmtId="3" fontId="0" fillId="2" borderId="13" xfId="0" applyNumberForma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>
      <alignment horizontal="left" vertical="top" wrapText="1"/>
    </xf>
    <xf numFmtId="0" fontId="3" fillId="2" borderId="0" xfId="0" applyFont="1" applyFill="1"/>
    <xf numFmtId="0" fontId="10" fillId="6" borderId="0" xfId="0" applyFont="1" applyFill="1" applyBorder="1" applyAlignment="1">
      <alignment horizontal="left" vertical="top" wrapText="1"/>
    </xf>
    <xf numFmtId="0" fontId="1" fillId="2" borderId="14" xfId="0" applyFont="1" applyFill="1" applyBorder="1" applyAlignment="1" applyProtection="1">
      <alignment horizontal="right"/>
      <protection locked="0"/>
    </xf>
    <xf numFmtId="164" fontId="2" fillId="2" borderId="15" xfId="0" applyNumberFormat="1" applyFont="1" applyFill="1" applyBorder="1"/>
    <xf numFmtId="164" fontId="2" fillId="2" borderId="1" xfId="0" applyNumberFormat="1" applyFont="1" applyFill="1" applyBorder="1"/>
    <xf numFmtId="164" fontId="2" fillId="2" borderId="10" xfId="0" applyNumberFormat="1" applyFont="1" applyFill="1" applyBorder="1"/>
    <xf numFmtId="164" fontId="2" fillId="2" borderId="16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0" fontId="0" fillId="6" borderId="0" xfId="0" applyFont="1" applyFill="1" applyBorder="1" applyAlignment="1">
      <alignment horizontal="left" vertical="top" wrapText="1"/>
    </xf>
    <xf numFmtId="165" fontId="0" fillId="2" borderId="0" xfId="0" applyNumberFormat="1" applyFill="1"/>
    <xf numFmtId="0" fontId="3" fillId="2" borderId="0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911225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923925</xdr:colOff>
      <xdr:row>0</xdr:row>
      <xdr:rowOff>19050</xdr:rowOff>
    </xdr:from>
    <xdr:to>
      <xdr:col>5</xdr:col>
      <xdr:colOff>714375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8077" y="295275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8077" y="485775"/>
                <a:ext cx="14046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8077" y="647700"/>
                <a:ext cx="1045296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911225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923925</xdr:colOff>
      <xdr:row>0</xdr:row>
      <xdr:rowOff>19050</xdr:rowOff>
    </xdr:from>
    <xdr:to>
      <xdr:col>5</xdr:col>
      <xdr:colOff>714375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911225</xdr:colOff>
      <xdr:row>5</xdr:row>
      <xdr:rowOff>32777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923925</xdr:colOff>
      <xdr:row>0</xdr:row>
      <xdr:rowOff>19050</xdr:rowOff>
    </xdr:from>
    <xdr:to>
      <xdr:col>5</xdr:col>
      <xdr:colOff>714375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81575" y="19050"/>
          <a:ext cx="280035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baseColWidth="10" defaultRowHeight="12.75" x14ac:dyDescent="0.2"/>
  <cols>
    <col min="1" max="1" width="15.7109375" style="5" customWidth="1"/>
    <col min="2" max="7" width="22.5703125" style="5" customWidth="1"/>
    <col min="8" max="16384" width="11.42578125" style="5"/>
  </cols>
  <sheetData>
    <row r="1" spans="1:7" s="1" customFormat="1" x14ac:dyDescent="0.2"/>
    <row r="2" spans="1:7" s="1" customFormat="1" ht="15.75" x14ac:dyDescent="0.25">
      <c r="A2" s="2"/>
      <c r="B2" s="9"/>
      <c r="C2" s="10"/>
      <c r="D2" s="10"/>
      <c r="E2" s="2"/>
    </row>
    <row r="3" spans="1:7" s="1" customFormat="1" ht="15.75" x14ac:dyDescent="0.25">
      <c r="A3" s="2"/>
      <c r="B3" s="9"/>
      <c r="C3" s="10"/>
      <c r="D3" s="10"/>
      <c r="E3" s="2"/>
    </row>
    <row r="4" spans="1:7" s="1" customFormat="1" ht="15.75" x14ac:dyDescent="0.25">
      <c r="A4" s="2"/>
      <c r="B4" s="9"/>
      <c r="C4" s="10"/>
      <c r="D4" s="10"/>
      <c r="E4" s="2"/>
    </row>
    <row r="5" spans="1:7" s="1" customFormat="1" x14ac:dyDescent="0.2">
      <c r="A5" s="2"/>
      <c r="B5" s="2"/>
      <c r="C5" s="2"/>
      <c r="D5" s="2"/>
      <c r="E5" s="2"/>
      <c r="F5" s="2"/>
    </row>
    <row r="6" spans="1:7" s="1" customFormat="1" ht="6" customHeight="1" x14ac:dyDescent="0.2">
      <c r="A6" s="2"/>
      <c r="B6" s="2"/>
      <c r="C6" s="2"/>
      <c r="D6" s="2"/>
      <c r="E6" s="2"/>
      <c r="F6" s="2"/>
      <c r="G6" s="2"/>
    </row>
    <row r="7" spans="1:7" s="2" customFormat="1" ht="15.75" customHeight="1" x14ac:dyDescent="0.2">
      <c r="A7" s="48" t="str">
        <f>VLOOKUP("&lt;Fachbereich&gt;",Uebersetzungen!$B$3:$E$36,Uebersetzungen!$B$2+1,FALSE)</f>
        <v>Daten &amp; Statistik</v>
      </c>
      <c r="B7" s="48"/>
      <c r="C7" s="48"/>
      <c r="D7" s="3"/>
      <c r="E7" s="3"/>
      <c r="F7" s="3"/>
      <c r="G7" s="3"/>
    </row>
    <row r="8" spans="1:7" s="2" customFormat="1" ht="12.75" customHeight="1" x14ac:dyDescent="0.2">
      <c r="A8" s="4"/>
      <c r="B8" s="4"/>
      <c r="C8" s="4"/>
      <c r="D8" s="3"/>
      <c r="E8" s="3"/>
      <c r="F8" s="3"/>
      <c r="G8" s="3"/>
    </row>
    <row r="9" spans="1:7" ht="18" x14ac:dyDescent="0.25">
      <c r="A9" s="6" t="str">
        <f>VLOOKUP("&lt;Titel&gt;",Uebersetzungen!$B$3:$E$36,Uebersetzungen!$B$2+1,FALSE)</f>
        <v>Kantonale Bevölkerungsszenarien - Entwicklung der Ständigen Wohnbevölkerung 2025-2055</v>
      </c>
    </row>
    <row r="10" spans="1:7" ht="15.75" x14ac:dyDescent="0.25">
      <c r="A10" s="37" t="str">
        <f>VLOOKUP("&lt;UTitel&gt;",Uebersetzungen!$B$3:$E$36,Uebersetzungen!$B$2+1,FALSE)</f>
        <v>alle Szenarien</v>
      </c>
    </row>
    <row r="11" spans="1:7" ht="13.5" thickBot="1" x14ac:dyDescent="0.25"/>
    <row r="12" spans="1:7" s="7" customFormat="1" ht="26.25" customHeight="1" thickBot="1" x14ac:dyDescent="0.25">
      <c r="B12" s="49" t="str">
        <f>VLOOKUP("&lt;SpaltenTitel_2&gt;",Uebersetzungen!$B$3:$E$36,Uebersetzungen!$B$2+1,FALSE)</f>
        <v>Referenzszenario</v>
      </c>
      <c r="C12" s="50"/>
      <c r="D12" s="49" t="str">
        <f>VLOOKUP("&lt;SpaltenTitel_3&gt;",Uebersetzungen!$B$3:$E$36,Uebersetzungen!$B$2+1,FALSE)</f>
        <v>Hohes Szenario</v>
      </c>
      <c r="E12" s="50"/>
      <c r="F12" s="49" t="str">
        <f>VLOOKUP("&lt;SpaltenTitel_4&gt;",Uebersetzungen!$B$3:$E$36,Uebersetzungen!$B$2+1,FALSE)</f>
        <v>Tiefes Szenario</v>
      </c>
      <c r="G12" s="51"/>
    </row>
    <row r="13" spans="1:7" s="7" customFormat="1" ht="26.25" customHeight="1" thickBot="1" x14ac:dyDescent="0.25">
      <c r="A13" s="29" t="str">
        <f>VLOOKUP("&lt;SpaltenTitel_1&gt;",Uebersetzungen!$B$3:$E$36,Uebersetzungen!$B$2+1,FALSE)</f>
        <v>Jahr</v>
      </c>
      <c r="B13" s="26" t="str">
        <f>VLOOKUP("&lt;SpaltenTitel_1.1&gt;",Uebersetzungen!$B$3:$E$36,Uebersetzungen!$B$2+1,FALSE)</f>
        <v>Schweiz</v>
      </c>
      <c r="C13" s="27" t="str">
        <f>VLOOKUP("&lt;SpaltenTitel_1.2&gt;",Uebersetzungen!$B$3:$E$36,Uebersetzungen!$B$2+1,FALSE)</f>
        <v>Graubünden</v>
      </c>
      <c r="D13" s="26" t="str">
        <f>VLOOKUP("&lt;SpaltenTitel_1.1&gt;",Uebersetzungen!$B$3:$E$36,Uebersetzungen!$B$2+1,FALSE)</f>
        <v>Schweiz</v>
      </c>
      <c r="E13" s="27" t="str">
        <f>VLOOKUP("&lt;SpaltenTitel_1.2&gt;",Uebersetzungen!$B$3:$E$36,Uebersetzungen!$B$2+1,FALSE)</f>
        <v>Graubünden</v>
      </c>
      <c r="F13" s="26" t="str">
        <f>VLOOKUP("&lt;SpaltenTitel_1.1&gt;",Uebersetzungen!$B$3:$E$36,Uebersetzungen!$B$2+1,FALSE)</f>
        <v>Schweiz</v>
      </c>
      <c r="G13" s="28" t="str">
        <f>VLOOKUP("&lt;SpaltenTitel_1.2&gt;",Uebersetzungen!$B$3:$E$36,Uebersetzungen!$B$2+1,FALSE)</f>
        <v>Graubünden</v>
      </c>
    </row>
    <row r="14" spans="1:7" x14ac:dyDescent="0.2">
      <c r="A14" s="39">
        <v>2025</v>
      </c>
      <c r="B14" s="8">
        <v>9110251</v>
      </c>
      <c r="C14" s="8">
        <v>207029</v>
      </c>
      <c r="D14" s="8">
        <v>9173280</v>
      </c>
      <c r="E14" s="8">
        <v>208562</v>
      </c>
      <c r="F14" s="8">
        <v>9046995</v>
      </c>
      <c r="G14" s="32">
        <v>205506</v>
      </c>
    </row>
    <row r="15" spans="1:7" x14ac:dyDescent="0.2">
      <c r="A15" s="31">
        <v>2026</v>
      </c>
      <c r="B15" s="8">
        <v>9183137</v>
      </c>
      <c r="C15" s="8">
        <v>208033</v>
      </c>
      <c r="D15" s="8">
        <v>9280089</v>
      </c>
      <c r="E15" s="8">
        <v>210374</v>
      </c>
      <c r="F15" s="8">
        <v>9085730</v>
      </c>
      <c r="G15" s="32">
        <v>205672</v>
      </c>
    </row>
    <row r="16" spans="1:7" x14ac:dyDescent="0.2">
      <c r="A16" s="31">
        <v>2027</v>
      </c>
      <c r="B16" s="8">
        <v>9255056</v>
      </c>
      <c r="C16" s="8">
        <v>208976</v>
      </c>
      <c r="D16" s="8">
        <v>9386909</v>
      </c>
      <c r="E16" s="8">
        <v>212150</v>
      </c>
      <c r="F16" s="8">
        <v>9122405</v>
      </c>
      <c r="G16" s="32">
        <v>205764</v>
      </c>
    </row>
    <row r="17" spans="1:7" x14ac:dyDescent="0.2">
      <c r="A17" s="31">
        <v>2028</v>
      </c>
      <c r="B17" s="8">
        <v>9325771</v>
      </c>
      <c r="C17" s="8">
        <v>209854</v>
      </c>
      <c r="D17" s="8">
        <v>9493334</v>
      </c>
      <c r="E17" s="8">
        <v>213889</v>
      </c>
      <c r="F17" s="8">
        <v>9156985</v>
      </c>
      <c r="G17" s="32">
        <v>205788</v>
      </c>
    </row>
    <row r="18" spans="1:7" x14ac:dyDescent="0.2">
      <c r="A18" s="31">
        <v>2029</v>
      </c>
      <c r="B18" s="8">
        <v>9395055</v>
      </c>
      <c r="C18" s="8">
        <v>210685</v>
      </c>
      <c r="D18" s="8">
        <v>9599209</v>
      </c>
      <c r="E18" s="8">
        <v>215582</v>
      </c>
      <c r="F18" s="8">
        <v>9189472</v>
      </c>
      <c r="G18" s="32">
        <v>205728</v>
      </c>
    </row>
    <row r="19" spans="1:7" x14ac:dyDescent="0.2">
      <c r="A19" s="31">
        <v>2030</v>
      </c>
      <c r="B19" s="8">
        <v>9462885</v>
      </c>
      <c r="C19" s="8">
        <v>211455</v>
      </c>
      <c r="D19" s="8">
        <v>9704335</v>
      </c>
      <c r="E19" s="8">
        <v>217229</v>
      </c>
      <c r="F19" s="8">
        <v>9219804</v>
      </c>
      <c r="G19" s="32">
        <v>205591</v>
      </c>
    </row>
    <row r="20" spans="1:7" x14ac:dyDescent="0.2">
      <c r="A20" s="31">
        <v>2031</v>
      </c>
      <c r="B20" s="8">
        <v>9529186</v>
      </c>
      <c r="C20" s="8">
        <v>212149</v>
      </c>
      <c r="D20" s="8">
        <v>9808603</v>
      </c>
      <c r="E20" s="8">
        <v>218820</v>
      </c>
      <c r="F20" s="8">
        <v>9247954</v>
      </c>
      <c r="G20" s="32">
        <v>205378</v>
      </c>
    </row>
    <row r="21" spans="1:7" x14ac:dyDescent="0.2">
      <c r="A21" s="31">
        <v>2032</v>
      </c>
      <c r="B21" s="8">
        <v>9591362</v>
      </c>
      <c r="C21" s="8">
        <v>212764</v>
      </c>
      <c r="D21" s="8">
        <v>9909472</v>
      </c>
      <c r="E21" s="8">
        <v>220337</v>
      </c>
      <c r="F21" s="8">
        <v>9271464</v>
      </c>
      <c r="G21" s="32">
        <v>205079</v>
      </c>
    </row>
    <row r="22" spans="1:7" x14ac:dyDescent="0.2">
      <c r="A22" s="31">
        <v>2033</v>
      </c>
      <c r="B22" s="8">
        <v>9649441</v>
      </c>
      <c r="C22" s="8">
        <v>213283</v>
      </c>
      <c r="D22" s="8">
        <v>10006799</v>
      </c>
      <c r="E22" s="8">
        <v>221769</v>
      </c>
      <c r="F22" s="8">
        <v>9290472</v>
      </c>
      <c r="G22" s="32">
        <v>204664</v>
      </c>
    </row>
    <row r="23" spans="1:7" x14ac:dyDescent="0.2">
      <c r="A23" s="31">
        <v>2034</v>
      </c>
      <c r="B23" s="8">
        <v>9703546</v>
      </c>
      <c r="C23" s="8">
        <v>213719</v>
      </c>
      <c r="D23" s="8">
        <v>10100696</v>
      </c>
      <c r="E23" s="8">
        <v>223140</v>
      </c>
      <c r="F23" s="8">
        <v>9304862</v>
      </c>
      <c r="G23" s="32">
        <v>204169</v>
      </c>
    </row>
    <row r="24" spans="1:7" x14ac:dyDescent="0.2">
      <c r="A24" s="31">
        <v>2035</v>
      </c>
      <c r="B24" s="8">
        <v>9753528</v>
      </c>
      <c r="C24" s="8">
        <v>214056</v>
      </c>
      <c r="D24" s="8">
        <v>10191103</v>
      </c>
      <c r="E24" s="8">
        <v>224438</v>
      </c>
      <c r="F24" s="8">
        <v>9314869</v>
      </c>
      <c r="G24" s="32">
        <v>203573</v>
      </c>
    </row>
    <row r="25" spans="1:7" x14ac:dyDescent="0.2">
      <c r="A25" s="31">
        <v>2036</v>
      </c>
      <c r="B25" s="8">
        <v>9801190</v>
      </c>
      <c r="C25" s="8">
        <v>214338</v>
      </c>
      <c r="D25" s="8">
        <v>10278612</v>
      </c>
      <c r="E25" s="8">
        <v>225684</v>
      </c>
      <c r="F25" s="8">
        <v>9323042</v>
      </c>
      <c r="G25" s="32">
        <v>202921</v>
      </c>
    </row>
    <row r="26" spans="1:7" x14ac:dyDescent="0.2">
      <c r="A26" s="31">
        <v>2037</v>
      </c>
      <c r="B26" s="8">
        <v>9846559</v>
      </c>
      <c r="C26" s="8">
        <v>214565</v>
      </c>
      <c r="D26" s="8">
        <v>10363278</v>
      </c>
      <c r="E26" s="8">
        <v>226890</v>
      </c>
      <c r="F26" s="8">
        <v>9329590</v>
      </c>
      <c r="G26" s="32">
        <v>202211</v>
      </c>
    </row>
    <row r="27" spans="1:7" x14ac:dyDescent="0.2">
      <c r="A27" s="31">
        <v>2038</v>
      </c>
      <c r="B27" s="8">
        <v>9889772</v>
      </c>
      <c r="C27" s="8">
        <v>214750</v>
      </c>
      <c r="D27" s="8">
        <v>10445181</v>
      </c>
      <c r="E27" s="8">
        <v>228059</v>
      </c>
      <c r="F27" s="8">
        <v>9334582</v>
      </c>
      <c r="G27" s="32">
        <v>201442</v>
      </c>
    </row>
    <row r="28" spans="1:7" x14ac:dyDescent="0.2">
      <c r="A28" s="31">
        <v>2039</v>
      </c>
      <c r="B28" s="8">
        <v>9930997</v>
      </c>
      <c r="C28" s="8">
        <v>214883</v>
      </c>
      <c r="D28" s="8">
        <v>10524398</v>
      </c>
      <c r="E28" s="8">
        <v>229190</v>
      </c>
      <c r="F28" s="8">
        <v>9338363</v>
      </c>
      <c r="G28" s="32">
        <v>200620</v>
      </c>
    </row>
    <row r="29" spans="1:7" x14ac:dyDescent="0.2">
      <c r="A29" s="31">
        <v>2040</v>
      </c>
      <c r="B29" s="8">
        <v>9970305</v>
      </c>
      <c r="C29" s="8">
        <v>214970</v>
      </c>
      <c r="D29" s="8">
        <v>10601103</v>
      </c>
      <c r="E29" s="8">
        <v>230287</v>
      </c>
      <c r="F29" s="8">
        <v>9340930</v>
      </c>
      <c r="G29" s="32">
        <v>199767</v>
      </c>
    </row>
    <row r="30" spans="1:7" x14ac:dyDescent="0.2">
      <c r="A30" s="31">
        <v>2041</v>
      </c>
      <c r="B30" s="8">
        <v>10008822</v>
      </c>
      <c r="C30" s="8">
        <v>215031</v>
      </c>
      <c r="D30" s="8">
        <v>10677145</v>
      </c>
      <c r="E30" s="8">
        <v>231364</v>
      </c>
      <c r="F30" s="8">
        <v>9342601</v>
      </c>
      <c r="G30" s="32">
        <v>198879</v>
      </c>
    </row>
    <row r="31" spans="1:7" x14ac:dyDescent="0.2">
      <c r="A31" s="31">
        <v>2042</v>
      </c>
      <c r="B31" s="8">
        <v>10046650</v>
      </c>
      <c r="C31" s="8">
        <v>215066</v>
      </c>
      <c r="D31" s="8">
        <v>10752673</v>
      </c>
      <c r="E31" s="8">
        <v>232414</v>
      </c>
      <c r="F31" s="8">
        <v>9343290</v>
      </c>
      <c r="G31" s="32">
        <v>197955</v>
      </c>
    </row>
    <row r="32" spans="1:7" x14ac:dyDescent="0.2">
      <c r="A32" s="31">
        <v>2043</v>
      </c>
      <c r="B32" s="8">
        <v>10083783</v>
      </c>
      <c r="C32" s="8">
        <v>215070</v>
      </c>
      <c r="D32" s="8">
        <v>10827763</v>
      </c>
      <c r="E32" s="8">
        <v>233431</v>
      </c>
      <c r="F32" s="8">
        <v>9343071</v>
      </c>
      <c r="G32" s="32">
        <v>197006</v>
      </c>
    </row>
    <row r="33" spans="1:7" x14ac:dyDescent="0.2">
      <c r="A33" s="31">
        <v>2044</v>
      </c>
      <c r="B33" s="8">
        <v>10120200</v>
      </c>
      <c r="C33" s="8">
        <v>215042</v>
      </c>
      <c r="D33" s="8">
        <v>10902348</v>
      </c>
      <c r="E33" s="8">
        <v>234420</v>
      </c>
      <c r="F33" s="8">
        <v>9342029</v>
      </c>
      <c r="G33" s="32">
        <v>196027</v>
      </c>
    </row>
    <row r="34" spans="1:7" x14ac:dyDescent="0.2">
      <c r="A34" s="31">
        <v>2045</v>
      </c>
      <c r="B34" s="8">
        <v>10155952</v>
      </c>
      <c r="C34" s="8">
        <v>214990</v>
      </c>
      <c r="D34" s="8">
        <v>10976491</v>
      </c>
      <c r="E34" s="8">
        <v>235386</v>
      </c>
      <c r="F34" s="8">
        <v>9340237</v>
      </c>
      <c r="G34" s="32">
        <v>195024</v>
      </c>
    </row>
    <row r="35" spans="1:7" x14ac:dyDescent="0.2">
      <c r="A35" s="31">
        <v>2046</v>
      </c>
      <c r="B35" s="8">
        <v>10190929</v>
      </c>
      <c r="C35" s="8">
        <v>214910</v>
      </c>
      <c r="D35" s="8">
        <v>11049999</v>
      </c>
      <c r="E35" s="8">
        <v>236331</v>
      </c>
      <c r="F35" s="8">
        <v>9337441</v>
      </c>
      <c r="G35" s="32">
        <v>193997</v>
      </c>
    </row>
    <row r="36" spans="1:7" x14ac:dyDescent="0.2">
      <c r="A36" s="31">
        <v>2047</v>
      </c>
      <c r="B36" s="8">
        <v>10225083</v>
      </c>
      <c r="C36" s="8">
        <v>214800</v>
      </c>
      <c r="D36" s="8">
        <v>11122927</v>
      </c>
      <c r="E36" s="8">
        <v>237247</v>
      </c>
      <c r="F36" s="8">
        <v>9333763</v>
      </c>
      <c r="G36" s="32">
        <v>192944</v>
      </c>
    </row>
    <row r="37" spans="1:7" x14ac:dyDescent="0.2">
      <c r="A37" s="31">
        <v>2048</v>
      </c>
      <c r="B37" s="8">
        <v>10258375</v>
      </c>
      <c r="C37" s="8">
        <v>214671</v>
      </c>
      <c r="D37" s="8">
        <v>11195312</v>
      </c>
      <c r="E37" s="8">
        <v>238143</v>
      </c>
      <c r="F37" s="8">
        <v>9329238</v>
      </c>
      <c r="G37" s="32">
        <v>191875</v>
      </c>
    </row>
    <row r="38" spans="1:7" x14ac:dyDescent="0.2">
      <c r="A38" s="31">
        <v>2049</v>
      </c>
      <c r="B38" s="8">
        <v>10290781</v>
      </c>
      <c r="C38" s="8">
        <v>214516</v>
      </c>
      <c r="D38" s="8">
        <v>11266993</v>
      </c>
      <c r="E38" s="8">
        <v>239019</v>
      </c>
      <c r="F38" s="8">
        <v>9323783</v>
      </c>
      <c r="G38" s="32">
        <v>190783</v>
      </c>
    </row>
    <row r="39" spans="1:7" x14ac:dyDescent="0.2">
      <c r="A39" s="31">
        <v>2050</v>
      </c>
      <c r="B39" s="8">
        <v>10322244</v>
      </c>
      <c r="C39" s="8">
        <v>214334</v>
      </c>
      <c r="D39" s="8">
        <v>11338011</v>
      </c>
      <c r="E39" s="8">
        <v>239865</v>
      </c>
      <c r="F39" s="8">
        <v>9317362</v>
      </c>
      <c r="G39" s="32">
        <v>189671</v>
      </c>
    </row>
    <row r="40" spans="1:7" x14ac:dyDescent="0.2">
      <c r="A40" s="31">
        <v>2051</v>
      </c>
      <c r="B40" s="8">
        <v>10352756</v>
      </c>
      <c r="C40" s="8">
        <v>214123</v>
      </c>
      <c r="D40" s="8">
        <v>11408382</v>
      </c>
      <c r="E40" s="8">
        <v>240691</v>
      </c>
      <c r="F40" s="8">
        <v>9309912</v>
      </c>
      <c r="G40" s="32">
        <v>188538</v>
      </c>
    </row>
    <row r="41" spans="1:7" x14ac:dyDescent="0.2">
      <c r="A41" s="31">
        <v>2052</v>
      </c>
      <c r="B41" s="8">
        <v>10382308</v>
      </c>
      <c r="C41" s="8">
        <v>213889</v>
      </c>
      <c r="D41" s="8">
        <v>11478061</v>
      </c>
      <c r="E41" s="8">
        <v>241488</v>
      </c>
      <c r="F41" s="8">
        <v>9301602</v>
      </c>
      <c r="G41" s="32">
        <v>187389</v>
      </c>
    </row>
    <row r="42" spans="1:7" x14ac:dyDescent="0.2">
      <c r="A42" s="31">
        <v>2053</v>
      </c>
      <c r="B42" s="8">
        <v>10411028</v>
      </c>
      <c r="C42" s="8">
        <v>213643</v>
      </c>
      <c r="D42" s="8">
        <v>11547263</v>
      </c>
      <c r="E42" s="8">
        <v>242268</v>
      </c>
      <c r="F42" s="8">
        <v>9292182</v>
      </c>
      <c r="G42" s="32">
        <v>186217</v>
      </c>
    </row>
    <row r="43" spans="1:7" x14ac:dyDescent="0.2">
      <c r="A43" s="31">
        <v>2054</v>
      </c>
      <c r="B43" s="8">
        <v>10438824</v>
      </c>
      <c r="C43" s="8">
        <v>213377</v>
      </c>
      <c r="D43" s="8">
        <v>11615942</v>
      </c>
      <c r="E43" s="8">
        <v>243034</v>
      </c>
      <c r="F43" s="8">
        <v>9281936</v>
      </c>
      <c r="G43" s="32">
        <v>185031</v>
      </c>
    </row>
    <row r="44" spans="1:7" ht="13.5" thickBot="1" x14ac:dyDescent="0.25">
      <c r="A44" s="33">
        <v>2055</v>
      </c>
      <c r="B44" s="34">
        <v>10465826</v>
      </c>
      <c r="C44" s="34">
        <v>213100</v>
      </c>
      <c r="D44" s="34">
        <v>11684103</v>
      </c>
      <c r="E44" s="34">
        <v>243794</v>
      </c>
      <c r="F44" s="34">
        <v>9270689</v>
      </c>
      <c r="G44" s="35">
        <v>183830</v>
      </c>
    </row>
    <row r="46" spans="1:7" x14ac:dyDescent="0.2">
      <c r="A46" s="5" t="str">
        <f>VLOOKUP("&lt;Quelle_1&gt;",Uebersetzungen!$B$3:$E$57,Uebersetzungen!$B$2+1,FALSE)</f>
        <v>Quelle: BFS (SZENARIEN)</v>
      </c>
    </row>
    <row r="47" spans="1:7" x14ac:dyDescent="0.2">
      <c r="A47" s="5" t="str">
        <f>VLOOKUP("&lt;Aktualisierung&gt;",Uebersetzungen!$B$3:$E$57,Uebersetzungen!$B$2+1,FALSE)</f>
        <v>Letztmals aktualisiert am: 15.04.2024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161925</xdr:colOff>
                    <xdr:row>1</xdr:row>
                    <xdr:rowOff>114300</xdr:rowOff>
                  </from>
                  <to>
                    <xdr:col>4</xdr:col>
                    <xdr:colOff>1381125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4</xdr:col>
                    <xdr:colOff>161925</xdr:colOff>
                    <xdr:row>2</xdr:row>
                    <xdr:rowOff>104775</xdr:rowOff>
                  </from>
                  <to>
                    <xdr:col>5</xdr:col>
                    <xdr:colOff>295275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66675</xdr:rowOff>
                  </from>
                  <to>
                    <xdr:col>4</xdr:col>
                    <xdr:colOff>1381125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workbookViewId="0"/>
  </sheetViews>
  <sheetFormatPr baseColWidth="10" defaultRowHeight="12.75" x14ac:dyDescent="0.2"/>
  <cols>
    <col min="1" max="1" width="15.7109375" style="5" customWidth="1"/>
    <col min="2" max="7" width="22.5703125" style="5" customWidth="1"/>
    <col min="8" max="16384" width="11.42578125" style="5"/>
  </cols>
  <sheetData>
    <row r="1" spans="1:7" s="1" customFormat="1" x14ac:dyDescent="0.2"/>
    <row r="2" spans="1:7" s="1" customFormat="1" ht="15.75" x14ac:dyDescent="0.25">
      <c r="A2" s="2"/>
      <c r="B2" s="9"/>
      <c r="C2" s="10"/>
      <c r="D2" s="10"/>
      <c r="E2" s="2"/>
    </row>
    <row r="3" spans="1:7" s="1" customFormat="1" ht="15.75" x14ac:dyDescent="0.25">
      <c r="A3" s="2"/>
      <c r="B3" s="9"/>
      <c r="C3" s="10"/>
      <c r="D3" s="10"/>
      <c r="E3" s="2"/>
    </row>
    <row r="4" spans="1:7" s="1" customFormat="1" ht="15.75" x14ac:dyDescent="0.25">
      <c r="A4" s="2"/>
      <c r="B4" s="9"/>
      <c r="C4" s="10"/>
      <c r="D4" s="10"/>
      <c r="E4" s="2"/>
    </row>
    <row r="5" spans="1:7" s="1" customFormat="1" x14ac:dyDescent="0.2">
      <c r="A5" s="2"/>
      <c r="B5" s="2"/>
      <c r="C5" s="2"/>
      <c r="D5" s="2"/>
      <c r="E5" s="2"/>
      <c r="F5" s="2"/>
    </row>
    <row r="6" spans="1:7" s="1" customFormat="1" ht="6" customHeight="1" x14ac:dyDescent="0.2">
      <c r="A6" s="2"/>
      <c r="B6" s="2"/>
      <c r="C6" s="2"/>
      <c r="D6" s="2"/>
      <c r="E6" s="2"/>
      <c r="F6" s="2"/>
      <c r="G6" s="2"/>
    </row>
    <row r="7" spans="1:7" s="2" customFormat="1" ht="15.75" customHeight="1" x14ac:dyDescent="0.2">
      <c r="A7" s="48" t="str">
        <f>VLOOKUP("&lt;Fachbereich&gt;",Uebersetzungen!$B$3:$E$36,Uebersetzungen!$B$2+1,FALSE)</f>
        <v>Daten &amp; Statistik</v>
      </c>
      <c r="B7" s="48"/>
      <c r="C7" s="48"/>
      <c r="D7" s="3"/>
      <c r="E7" s="3"/>
      <c r="F7" s="3"/>
      <c r="G7" s="3"/>
    </row>
    <row r="8" spans="1:7" s="2" customFormat="1" ht="12.75" customHeight="1" x14ac:dyDescent="0.2">
      <c r="A8" s="30"/>
      <c r="B8" s="30"/>
      <c r="C8" s="30"/>
      <c r="D8" s="3"/>
      <c r="E8" s="3"/>
      <c r="F8" s="3"/>
      <c r="G8" s="3"/>
    </row>
    <row r="9" spans="1:7" ht="18" x14ac:dyDescent="0.25">
      <c r="A9" s="6" t="str">
        <f>VLOOKUP("&lt;T2Titel&gt;",Uebersetzungen!$B$3:$E$336,Uebersetzungen!$B$2+1,FALSE)</f>
        <v>Kantonale Bevölkerungsszenarien - Entwicklung der Altersgruppen der Ständigen Wohnbevölkerung 2025-2055</v>
      </c>
    </row>
    <row r="10" spans="1:7" ht="15.75" x14ac:dyDescent="0.25">
      <c r="A10" s="37" t="str">
        <f>VLOOKUP("&lt;T2UTitel&gt;",Uebersetzungen!$B$3:$E$336,Uebersetzungen!$B$2+1,FALSE)</f>
        <v>Referenzszenario</v>
      </c>
    </row>
    <row r="11" spans="1:7" ht="13.5" thickBot="1" x14ac:dyDescent="0.25"/>
    <row r="12" spans="1:7" s="7" customFormat="1" ht="26.25" customHeight="1" thickBot="1" x14ac:dyDescent="0.25">
      <c r="B12" s="49" t="str">
        <f>VLOOKUP("&lt;T2SpaltenTitel_2&gt;",Uebersetzungen!$B$3:$E$36,Uebersetzungen!$B$2+1,FALSE)</f>
        <v>Anzahl der unter 20-Jährigen</v>
      </c>
      <c r="C12" s="50"/>
      <c r="D12" s="49" t="str">
        <f>VLOOKUP("&lt;T2SpaltenTitel_3&gt;",Uebersetzungen!$B$3:$E$36,Uebersetzungen!$B$2+1,FALSE)</f>
        <v>Anzahl der 20-64-Jährigen</v>
      </c>
      <c r="E12" s="50"/>
      <c r="F12" s="49" t="str">
        <f>VLOOKUP("&lt;T2SpaltenTitel_4&gt;",Uebersetzungen!$B$3:$E$36,Uebersetzungen!$B$2+1,FALSE)</f>
        <v xml:space="preserve">Anzahl der 65-Jährigen und Älteren </v>
      </c>
      <c r="G12" s="51"/>
    </row>
    <row r="13" spans="1:7" s="7" customFormat="1" ht="26.25" customHeight="1" thickBot="1" x14ac:dyDescent="0.25">
      <c r="A13" s="29" t="str">
        <f>VLOOKUP("&lt;T2SpaltenTitel_1&gt;",Uebersetzungen!$B$3:$E$36,Uebersetzungen!$B$2+1,FALSE)</f>
        <v>Jahr</v>
      </c>
      <c r="B13" s="26" t="str">
        <f>VLOOKUP("&lt;SpaltenTitel_1.1&gt;",Uebersetzungen!$B$3:$E$36,Uebersetzungen!$B$2+1,FALSE)</f>
        <v>Schweiz</v>
      </c>
      <c r="C13" s="27" t="str">
        <f>VLOOKUP("&lt;SpaltenTitel_1.2&gt;",Uebersetzungen!$B$3:$E$36,Uebersetzungen!$B$2+1,FALSE)</f>
        <v>Graubünden</v>
      </c>
      <c r="D13" s="26" t="str">
        <f>VLOOKUP("&lt;SpaltenTitel_1.1&gt;",Uebersetzungen!$B$3:$E$36,Uebersetzungen!$B$2+1,FALSE)</f>
        <v>Schweiz</v>
      </c>
      <c r="E13" s="27" t="str">
        <f>VLOOKUP("&lt;SpaltenTitel_1.2&gt;",Uebersetzungen!$B$3:$E$36,Uebersetzungen!$B$2+1,FALSE)</f>
        <v>Graubünden</v>
      </c>
      <c r="F13" s="26" t="str">
        <f>VLOOKUP("&lt;SpaltenTitel_1.1&gt;",Uebersetzungen!$B$3:$E$36,Uebersetzungen!$B$2+1,FALSE)</f>
        <v>Schweiz</v>
      </c>
      <c r="G13" s="28" t="str">
        <f>VLOOKUP("&lt;SpaltenTitel_1.2&gt;",Uebersetzungen!$B$3:$E$36,Uebersetzungen!$B$2+1,FALSE)</f>
        <v>Graubünden</v>
      </c>
    </row>
    <row r="14" spans="1:7" x14ac:dyDescent="0.2">
      <c r="A14" s="39">
        <v>2025</v>
      </c>
      <c r="B14" s="8">
        <v>1808291</v>
      </c>
      <c r="C14" s="8">
        <v>35939</v>
      </c>
      <c r="D14" s="8">
        <v>5490102</v>
      </c>
      <c r="E14" s="8">
        <v>121291</v>
      </c>
      <c r="F14" s="8">
        <v>1811858</v>
      </c>
      <c r="G14" s="32">
        <v>49799</v>
      </c>
    </row>
    <row r="15" spans="1:7" x14ac:dyDescent="0.2">
      <c r="A15" s="31">
        <v>2026</v>
      </c>
      <c r="B15" s="8">
        <v>1817537</v>
      </c>
      <c r="C15" s="8">
        <v>35976</v>
      </c>
      <c r="D15" s="8">
        <v>5510067</v>
      </c>
      <c r="E15" s="8">
        <v>120895</v>
      </c>
      <c r="F15" s="8">
        <v>1855533</v>
      </c>
      <c r="G15" s="32">
        <v>51162</v>
      </c>
    </row>
    <row r="16" spans="1:7" x14ac:dyDescent="0.2">
      <c r="A16" s="31">
        <v>2027</v>
      </c>
      <c r="B16" s="8">
        <v>1825849</v>
      </c>
      <c r="C16" s="8">
        <v>35989</v>
      </c>
      <c r="D16" s="8">
        <v>5527449</v>
      </c>
      <c r="E16" s="8">
        <v>120461</v>
      </c>
      <c r="F16" s="8">
        <v>1901758</v>
      </c>
      <c r="G16" s="32">
        <v>52526</v>
      </c>
    </row>
    <row r="17" spans="1:7" x14ac:dyDescent="0.2">
      <c r="A17" s="31">
        <v>2028</v>
      </c>
      <c r="B17" s="8">
        <v>1831728</v>
      </c>
      <c r="C17" s="8">
        <v>35942</v>
      </c>
      <c r="D17" s="8">
        <v>5543270</v>
      </c>
      <c r="E17" s="8">
        <v>119986</v>
      </c>
      <c r="F17" s="8">
        <v>1950773</v>
      </c>
      <c r="G17" s="32">
        <v>53926</v>
      </c>
    </row>
    <row r="18" spans="1:7" x14ac:dyDescent="0.2">
      <c r="A18" s="31">
        <v>2029</v>
      </c>
      <c r="B18" s="8">
        <v>1836447</v>
      </c>
      <c r="C18" s="8">
        <v>35925</v>
      </c>
      <c r="D18" s="8">
        <v>5556760</v>
      </c>
      <c r="E18" s="8">
        <v>119478</v>
      </c>
      <c r="F18" s="8">
        <v>2001848</v>
      </c>
      <c r="G18" s="32">
        <v>55282</v>
      </c>
    </row>
    <row r="19" spans="1:7" x14ac:dyDescent="0.2">
      <c r="A19" s="31">
        <v>2030</v>
      </c>
      <c r="B19" s="8">
        <v>1839228</v>
      </c>
      <c r="C19" s="8">
        <v>35860</v>
      </c>
      <c r="D19" s="8">
        <v>5573944</v>
      </c>
      <c r="E19" s="8">
        <v>119121</v>
      </c>
      <c r="F19" s="8">
        <v>2049713</v>
      </c>
      <c r="G19" s="32">
        <v>56474</v>
      </c>
    </row>
    <row r="20" spans="1:7" x14ac:dyDescent="0.2">
      <c r="A20" s="31">
        <v>2031</v>
      </c>
      <c r="B20" s="8">
        <v>1842273</v>
      </c>
      <c r="C20" s="8">
        <v>35695</v>
      </c>
      <c r="D20" s="8">
        <v>5591444</v>
      </c>
      <c r="E20" s="8">
        <v>118694</v>
      </c>
      <c r="F20" s="8">
        <v>2095469</v>
      </c>
      <c r="G20" s="32">
        <v>57760</v>
      </c>
    </row>
    <row r="21" spans="1:7" x14ac:dyDescent="0.2">
      <c r="A21" s="31">
        <v>2032</v>
      </c>
      <c r="B21" s="8">
        <v>1843249</v>
      </c>
      <c r="C21" s="8">
        <v>35553</v>
      </c>
      <c r="D21" s="8">
        <v>5610496</v>
      </c>
      <c r="E21" s="8">
        <v>118285</v>
      </c>
      <c r="F21" s="8">
        <v>2137617</v>
      </c>
      <c r="G21" s="32">
        <v>58926</v>
      </c>
    </row>
    <row r="22" spans="1:7" x14ac:dyDescent="0.2">
      <c r="A22" s="31">
        <v>2033</v>
      </c>
      <c r="B22" s="8">
        <v>1843971</v>
      </c>
      <c r="C22" s="8">
        <v>35275</v>
      </c>
      <c r="D22" s="8">
        <v>5628103</v>
      </c>
      <c r="E22" s="8">
        <v>118007</v>
      </c>
      <c r="F22" s="8">
        <v>2177367</v>
      </c>
      <c r="G22" s="32">
        <v>60001</v>
      </c>
    </row>
    <row r="23" spans="1:7" x14ac:dyDescent="0.2">
      <c r="A23" s="31">
        <v>2034</v>
      </c>
      <c r="B23" s="8">
        <v>1841927</v>
      </c>
      <c r="C23" s="8">
        <v>34972</v>
      </c>
      <c r="D23" s="8">
        <v>5647702</v>
      </c>
      <c r="E23" s="8">
        <v>117723</v>
      </c>
      <c r="F23" s="8">
        <v>2213917</v>
      </c>
      <c r="G23" s="32">
        <v>61024</v>
      </c>
    </row>
    <row r="24" spans="1:7" x14ac:dyDescent="0.2">
      <c r="A24" s="31">
        <v>2035</v>
      </c>
      <c r="B24" s="8">
        <v>1838754</v>
      </c>
      <c r="C24" s="8">
        <v>34674</v>
      </c>
      <c r="D24" s="8">
        <v>5668457</v>
      </c>
      <c r="E24" s="8">
        <v>117470</v>
      </c>
      <c r="F24" s="8">
        <v>2246317</v>
      </c>
      <c r="G24" s="32">
        <v>61912</v>
      </c>
    </row>
    <row r="25" spans="1:7" x14ac:dyDescent="0.2">
      <c r="A25" s="31">
        <v>2036</v>
      </c>
      <c r="B25" s="8">
        <v>1834586</v>
      </c>
      <c r="C25" s="8">
        <v>34316</v>
      </c>
      <c r="D25" s="8">
        <v>5690062</v>
      </c>
      <c r="E25" s="8">
        <v>117343</v>
      </c>
      <c r="F25" s="8">
        <v>2276542</v>
      </c>
      <c r="G25" s="32">
        <v>62679</v>
      </c>
    </row>
    <row r="26" spans="1:7" x14ac:dyDescent="0.2">
      <c r="A26" s="31">
        <v>2037</v>
      </c>
      <c r="B26" s="8">
        <v>1831279</v>
      </c>
      <c r="C26" s="8">
        <v>34045</v>
      </c>
      <c r="D26" s="8">
        <v>5712564</v>
      </c>
      <c r="E26" s="8">
        <v>117320</v>
      </c>
      <c r="F26" s="8">
        <v>2302716</v>
      </c>
      <c r="G26" s="32">
        <v>63200</v>
      </c>
    </row>
    <row r="27" spans="1:7" x14ac:dyDescent="0.2">
      <c r="A27" s="31">
        <v>2038</v>
      </c>
      <c r="B27" s="8">
        <v>1827543</v>
      </c>
      <c r="C27" s="8">
        <v>33697</v>
      </c>
      <c r="D27" s="8">
        <v>5736978</v>
      </c>
      <c r="E27" s="8">
        <v>117404</v>
      </c>
      <c r="F27" s="8">
        <v>2325251</v>
      </c>
      <c r="G27" s="32">
        <v>63649</v>
      </c>
    </row>
    <row r="28" spans="1:7" x14ac:dyDescent="0.2">
      <c r="A28" s="31">
        <v>2039</v>
      </c>
      <c r="B28" s="8">
        <v>1825346</v>
      </c>
      <c r="C28" s="8">
        <v>33479</v>
      </c>
      <c r="D28" s="8">
        <v>5759168</v>
      </c>
      <c r="E28" s="8">
        <v>117341</v>
      </c>
      <c r="F28" s="8">
        <v>2346483</v>
      </c>
      <c r="G28" s="32">
        <v>64063</v>
      </c>
    </row>
    <row r="29" spans="1:7" x14ac:dyDescent="0.2">
      <c r="A29" s="31">
        <v>2040</v>
      </c>
      <c r="B29" s="8">
        <v>1823530</v>
      </c>
      <c r="C29" s="8">
        <v>33246</v>
      </c>
      <c r="D29" s="8">
        <v>5781773</v>
      </c>
      <c r="E29" s="8">
        <v>117420</v>
      </c>
      <c r="F29" s="8">
        <v>2365002</v>
      </c>
      <c r="G29" s="32">
        <v>64304</v>
      </c>
    </row>
    <row r="30" spans="1:7" x14ac:dyDescent="0.2">
      <c r="A30" s="31">
        <v>2041</v>
      </c>
      <c r="B30" s="8">
        <v>1818716</v>
      </c>
      <c r="C30" s="8">
        <v>32926</v>
      </c>
      <c r="D30" s="8">
        <v>5806866</v>
      </c>
      <c r="E30" s="8">
        <v>117522</v>
      </c>
      <c r="F30" s="8">
        <v>2383240</v>
      </c>
      <c r="G30" s="32">
        <v>64583</v>
      </c>
    </row>
    <row r="31" spans="1:7" x14ac:dyDescent="0.2">
      <c r="A31" s="31">
        <v>2042</v>
      </c>
      <c r="B31" s="8">
        <v>1821056</v>
      </c>
      <c r="C31" s="8">
        <v>32753</v>
      </c>
      <c r="D31" s="8">
        <v>5823837</v>
      </c>
      <c r="E31" s="8">
        <v>117550</v>
      </c>
      <c r="F31" s="8">
        <v>2401757</v>
      </c>
      <c r="G31" s="32">
        <v>64763</v>
      </c>
    </row>
    <row r="32" spans="1:7" x14ac:dyDescent="0.2">
      <c r="A32" s="31">
        <v>2043</v>
      </c>
      <c r="B32" s="8">
        <v>1826435</v>
      </c>
      <c r="C32" s="8">
        <v>32646</v>
      </c>
      <c r="D32" s="8">
        <v>5837419</v>
      </c>
      <c r="E32" s="8">
        <v>117523</v>
      </c>
      <c r="F32" s="8">
        <v>2419929</v>
      </c>
      <c r="G32" s="32">
        <v>64901</v>
      </c>
    </row>
    <row r="33" spans="1:7" x14ac:dyDescent="0.2">
      <c r="A33" s="31">
        <v>2044</v>
      </c>
      <c r="B33" s="8">
        <v>1827677</v>
      </c>
      <c r="C33" s="8">
        <v>32448</v>
      </c>
      <c r="D33" s="8">
        <v>5853422</v>
      </c>
      <c r="E33" s="8">
        <v>117479</v>
      </c>
      <c r="F33" s="8">
        <v>2439101</v>
      </c>
      <c r="G33" s="32">
        <v>65115</v>
      </c>
    </row>
    <row r="34" spans="1:7" x14ac:dyDescent="0.2">
      <c r="A34" s="31">
        <v>2045</v>
      </c>
      <c r="B34" s="8">
        <v>1829276</v>
      </c>
      <c r="C34" s="8">
        <v>32262</v>
      </c>
      <c r="D34" s="8">
        <v>5866163</v>
      </c>
      <c r="E34" s="8">
        <v>117318</v>
      </c>
      <c r="F34" s="8">
        <v>2460513</v>
      </c>
      <c r="G34" s="32">
        <v>65410</v>
      </c>
    </row>
    <row r="35" spans="1:7" x14ac:dyDescent="0.2">
      <c r="A35" s="31">
        <v>2046</v>
      </c>
      <c r="B35" s="8">
        <v>1831281</v>
      </c>
      <c r="C35" s="8">
        <v>32101</v>
      </c>
      <c r="D35" s="8">
        <v>5878292</v>
      </c>
      <c r="E35" s="8">
        <v>117125</v>
      </c>
      <c r="F35" s="8">
        <v>2481356</v>
      </c>
      <c r="G35" s="32">
        <v>65684</v>
      </c>
    </row>
    <row r="36" spans="1:7" x14ac:dyDescent="0.2">
      <c r="A36" s="31">
        <v>2047</v>
      </c>
      <c r="B36" s="8">
        <v>1833768</v>
      </c>
      <c r="C36" s="8">
        <v>31971</v>
      </c>
      <c r="D36" s="8">
        <v>5888702</v>
      </c>
      <c r="E36" s="8">
        <v>116908</v>
      </c>
      <c r="F36" s="8">
        <v>2502613</v>
      </c>
      <c r="G36" s="32">
        <v>65921</v>
      </c>
    </row>
    <row r="37" spans="1:7" x14ac:dyDescent="0.2">
      <c r="A37" s="31">
        <v>2048</v>
      </c>
      <c r="B37" s="8">
        <v>1836744</v>
      </c>
      <c r="C37" s="8">
        <v>31859</v>
      </c>
      <c r="D37" s="8">
        <v>5899646</v>
      </c>
      <c r="E37" s="8">
        <v>116638</v>
      </c>
      <c r="F37" s="8">
        <v>2521985</v>
      </c>
      <c r="G37" s="32">
        <v>66174</v>
      </c>
    </row>
    <row r="38" spans="1:7" x14ac:dyDescent="0.2">
      <c r="A38" s="31">
        <v>2049</v>
      </c>
      <c r="B38" s="8">
        <v>1840178</v>
      </c>
      <c r="C38" s="8">
        <v>31758</v>
      </c>
      <c r="D38" s="8">
        <v>5908577</v>
      </c>
      <c r="E38" s="8">
        <v>116365</v>
      </c>
      <c r="F38" s="8">
        <v>2542026</v>
      </c>
      <c r="G38" s="32">
        <v>66393</v>
      </c>
    </row>
    <row r="39" spans="1:7" x14ac:dyDescent="0.2">
      <c r="A39" s="31">
        <v>2050</v>
      </c>
      <c r="B39" s="8">
        <v>1844078</v>
      </c>
      <c r="C39" s="8">
        <v>31676</v>
      </c>
      <c r="D39" s="8">
        <v>5916536</v>
      </c>
      <c r="E39" s="8">
        <v>116026</v>
      </c>
      <c r="F39" s="8">
        <v>2561630</v>
      </c>
      <c r="G39" s="32">
        <v>66632</v>
      </c>
    </row>
    <row r="40" spans="1:7" x14ac:dyDescent="0.2">
      <c r="A40" s="31">
        <v>2051</v>
      </c>
      <c r="B40" s="8">
        <v>1848353</v>
      </c>
      <c r="C40" s="8">
        <v>31610</v>
      </c>
      <c r="D40" s="8">
        <v>5922722</v>
      </c>
      <c r="E40" s="8">
        <v>115636</v>
      </c>
      <c r="F40" s="8">
        <v>2581681</v>
      </c>
      <c r="G40" s="32">
        <v>66877</v>
      </c>
    </row>
    <row r="41" spans="1:7" x14ac:dyDescent="0.2">
      <c r="A41" s="31">
        <v>2052</v>
      </c>
      <c r="B41" s="8">
        <v>1852951</v>
      </c>
      <c r="C41" s="8">
        <v>31569</v>
      </c>
      <c r="D41" s="8">
        <v>5928564</v>
      </c>
      <c r="E41" s="8">
        <v>115241</v>
      </c>
      <c r="F41" s="8">
        <v>2600793</v>
      </c>
      <c r="G41" s="32">
        <v>67079</v>
      </c>
    </row>
    <row r="42" spans="1:7" x14ac:dyDescent="0.2">
      <c r="A42" s="31">
        <v>2053</v>
      </c>
      <c r="B42" s="8">
        <v>1857793</v>
      </c>
      <c r="C42" s="8">
        <v>31541</v>
      </c>
      <c r="D42" s="8">
        <v>5930768</v>
      </c>
      <c r="E42" s="8">
        <v>114758</v>
      </c>
      <c r="F42" s="8">
        <v>2622467</v>
      </c>
      <c r="G42" s="32">
        <v>67344</v>
      </c>
    </row>
    <row r="43" spans="1:7" x14ac:dyDescent="0.2">
      <c r="A43" s="31">
        <v>2054</v>
      </c>
      <c r="B43" s="8">
        <v>1862796</v>
      </c>
      <c r="C43" s="8">
        <v>31528</v>
      </c>
      <c r="D43" s="8">
        <v>5932792</v>
      </c>
      <c r="E43" s="8">
        <v>114256</v>
      </c>
      <c r="F43" s="8">
        <v>2643236</v>
      </c>
      <c r="G43" s="32">
        <v>67593</v>
      </c>
    </row>
    <row r="44" spans="1:7" ht="13.5" thickBot="1" x14ac:dyDescent="0.25">
      <c r="A44" s="33">
        <v>2055</v>
      </c>
      <c r="B44" s="34">
        <v>1867893</v>
      </c>
      <c r="C44" s="34">
        <v>31512</v>
      </c>
      <c r="D44" s="34">
        <v>5932855</v>
      </c>
      <c r="E44" s="34">
        <v>113774</v>
      </c>
      <c r="F44" s="34">
        <v>2665078</v>
      </c>
      <c r="G44" s="35">
        <v>67814</v>
      </c>
    </row>
    <row r="46" spans="1:7" x14ac:dyDescent="0.2">
      <c r="A46" s="5" t="str">
        <f>VLOOKUP("&lt;Quelle_1&gt;",Uebersetzungen!$B$3:$E$57,Uebersetzungen!$B$2+1,FALSE)</f>
        <v>Quelle: BFS (SZENARIEN)</v>
      </c>
    </row>
    <row r="47" spans="1:7" x14ac:dyDescent="0.2">
      <c r="A47" s="5" t="str">
        <f>VLOOKUP("&lt;Aktualisierung&gt;",Uebersetzungen!$B$3:$E$57,Uebersetzungen!$B$2+1,FALSE)</f>
        <v>Letztmals aktualisiert am: 15.04.2024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4</xdr:col>
                    <xdr:colOff>161925</xdr:colOff>
                    <xdr:row>1</xdr:row>
                    <xdr:rowOff>114300</xdr:rowOff>
                  </from>
                  <to>
                    <xdr:col>4</xdr:col>
                    <xdr:colOff>1381125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4</xdr:col>
                    <xdr:colOff>161925</xdr:colOff>
                    <xdr:row>2</xdr:row>
                    <xdr:rowOff>104775</xdr:rowOff>
                  </from>
                  <to>
                    <xdr:col>5</xdr:col>
                    <xdr:colOff>295275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66675</xdr:rowOff>
                  </from>
                  <to>
                    <xdr:col>4</xdr:col>
                    <xdr:colOff>1381125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baseColWidth="10" defaultRowHeight="12.75" x14ac:dyDescent="0.2"/>
  <cols>
    <col min="1" max="1" width="15.7109375" style="5" customWidth="1"/>
    <col min="2" max="7" width="22.5703125" style="5" customWidth="1"/>
    <col min="8" max="16384" width="11.42578125" style="5"/>
  </cols>
  <sheetData>
    <row r="1" spans="1:8" s="1" customFormat="1" x14ac:dyDescent="0.2"/>
    <row r="2" spans="1:8" s="1" customFormat="1" ht="15.75" x14ac:dyDescent="0.25">
      <c r="A2" s="2"/>
      <c r="B2" s="9"/>
      <c r="C2" s="10"/>
      <c r="D2" s="10"/>
      <c r="E2" s="2"/>
    </row>
    <row r="3" spans="1:8" s="1" customFormat="1" ht="15.75" x14ac:dyDescent="0.25">
      <c r="A3" s="2"/>
      <c r="B3" s="9"/>
      <c r="C3" s="10"/>
      <c r="D3" s="10"/>
      <c r="E3" s="2"/>
    </row>
    <row r="4" spans="1:8" s="1" customFormat="1" ht="15.75" x14ac:dyDescent="0.25">
      <c r="A4" s="2"/>
      <c r="B4" s="9"/>
      <c r="C4" s="10"/>
      <c r="D4" s="10"/>
      <c r="E4" s="2"/>
    </row>
    <row r="5" spans="1:8" s="1" customFormat="1" x14ac:dyDescent="0.2">
      <c r="A5" s="2"/>
      <c r="B5" s="2"/>
      <c r="C5" s="2"/>
      <c r="D5" s="2"/>
      <c r="E5" s="2"/>
      <c r="F5" s="2"/>
    </row>
    <row r="6" spans="1:8" s="1" customFormat="1" ht="6" customHeight="1" x14ac:dyDescent="0.2">
      <c r="A6" s="2"/>
      <c r="B6" s="2"/>
      <c r="C6" s="2"/>
      <c r="D6" s="2"/>
      <c r="E6" s="2"/>
      <c r="F6" s="2"/>
      <c r="G6" s="2"/>
    </row>
    <row r="7" spans="1:8" s="2" customFormat="1" ht="15.75" customHeight="1" x14ac:dyDescent="0.2">
      <c r="A7" s="48" t="str">
        <f>VLOOKUP("&lt;Fachbereich&gt;",Uebersetzungen!$B$3:$E$36,Uebersetzungen!$B$2+1,FALSE)</f>
        <v>Daten &amp; Statistik</v>
      </c>
      <c r="B7" s="48"/>
      <c r="C7" s="48"/>
      <c r="D7" s="3"/>
      <c r="E7" s="3"/>
      <c r="F7" s="3"/>
      <c r="G7" s="3"/>
    </row>
    <row r="8" spans="1:8" s="2" customFormat="1" ht="12.75" customHeight="1" x14ac:dyDescent="0.2">
      <c r="A8" s="30"/>
      <c r="B8" s="30"/>
      <c r="C8" s="30"/>
      <c r="D8" s="3"/>
      <c r="E8" s="3"/>
      <c r="F8" s="3"/>
      <c r="G8" s="3"/>
    </row>
    <row r="9" spans="1:8" ht="18" x14ac:dyDescent="0.25">
      <c r="A9" s="6" t="str">
        <f>VLOOKUP("&lt;T3Titel&gt;",Uebersetzungen!$B$3:$E$336,Uebersetzungen!$B$2+1,FALSE)</f>
        <v>Kantonale Bevölkerungsszenarien - Entwicklung der Altersquotienten 2025-2055</v>
      </c>
    </row>
    <row r="10" spans="1:8" ht="15.75" x14ac:dyDescent="0.25">
      <c r="A10" s="37" t="str">
        <f>VLOOKUP("&lt;T3UTitel&gt;",Uebersetzungen!$B$3:$E$336,Uebersetzungen!$B$2+1,FALSE)</f>
        <v>Referenzszenario</v>
      </c>
    </row>
    <row r="11" spans="1:8" ht="13.5" thickBot="1" x14ac:dyDescent="0.25"/>
    <row r="12" spans="1:8" s="7" customFormat="1" ht="26.25" customHeight="1" thickBot="1" x14ac:dyDescent="0.25">
      <c r="B12" s="49" t="str">
        <f>VLOOKUP("&lt;T3SpaltenTitel_2&gt;",Uebersetzungen!$B$3:$E$336,Uebersetzungen!$B$2+1,FALSE)</f>
        <v>Jugendquotient</v>
      </c>
      <c r="C12" s="50"/>
      <c r="D12" s="49" t="str">
        <f>VLOOKUP("&lt;T3SpaltenTitel_3&gt;",Uebersetzungen!$B$3:$E$336,Uebersetzungen!$B$2+1,FALSE)</f>
        <v>Altersquotient</v>
      </c>
      <c r="E12" s="50"/>
      <c r="F12" s="49" t="str">
        <f>VLOOKUP("&lt;T3SpaltenTitel_4&gt;",Uebersetzungen!$B$3:$E$336,Uebersetzungen!$B$2+1,FALSE)</f>
        <v>Gesamtquotient</v>
      </c>
      <c r="G12" s="51"/>
    </row>
    <row r="13" spans="1:8" s="7" customFormat="1" ht="26.25" customHeight="1" thickBot="1" x14ac:dyDescent="0.25">
      <c r="A13" s="29" t="str">
        <f>VLOOKUP("&lt;T3SpaltenTitel_1&gt;",Uebersetzungen!$B$3:$E$336,Uebersetzungen!$B$2+1,FALSE)</f>
        <v>Jahr</v>
      </c>
      <c r="B13" s="26" t="str">
        <f>VLOOKUP("&lt;SpaltenTitel_1.1&gt;",Uebersetzungen!$B$3:$E$36,Uebersetzungen!$B$2+1,FALSE)</f>
        <v>Schweiz</v>
      </c>
      <c r="C13" s="27" t="str">
        <f>VLOOKUP("&lt;SpaltenTitel_1.2&gt;",Uebersetzungen!$B$3:$E$36,Uebersetzungen!$B$2+1,FALSE)</f>
        <v>Graubünden</v>
      </c>
      <c r="D13" s="27" t="str">
        <f>VLOOKUP("&lt;SpaltenTitel_1.1&gt;",Uebersetzungen!$B$3:$E$36,Uebersetzungen!$B$2+1,FALSE)</f>
        <v>Schweiz</v>
      </c>
      <c r="E13" s="27" t="str">
        <f>VLOOKUP("&lt;SpaltenTitel_1.2&gt;",Uebersetzungen!$B$3:$E$36,Uebersetzungen!$B$2+1,FALSE)</f>
        <v>Graubünden</v>
      </c>
      <c r="F13" s="27" t="str">
        <f>VLOOKUP("&lt;SpaltenTitel_1.1&gt;",Uebersetzungen!$B$3:$E$36,Uebersetzungen!$B$2+1,FALSE)</f>
        <v>Schweiz</v>
      </c>
      <c r="G13" s="28" t="str">
        <f>VLOOKUP("&lt;SpaltenTitel_1.2&gt;",Uebersetzungen!$B$3:$E$36,Uebersetzungen!$B$2+1,FALSE)</f>
        <v>Graubünden</v>
      </c>
    </row>
    <row r="14" spans="1:8" x14ac:dyDescent="0.2">
      <c r="A14" s="39">
        <v>2025</v>
      </c>
      <c r="B14" s="40">
        <v>32.94</v>
      </c>
      <c r="C14" s="41">
        <v>29.63</v>
      </c>
      <c r="D14" s="41">
        <v>33</v>
      </c>
      <c r="E14" s="41">
        <v>41.06</v>
      </c>
      <c r="F14" s="41">
        <v>65.94</v>
      </c>
      <c r="G14" s="42">
        <v>70.69</v>
      </c>
      <c r="H14" s="47"/>
    </row>
    <row r="15" spans="1:8" x14ac:dyDescent="0.2">
      <c r="A15" s="31">
        <v>2026</v>
      </c>
      <c r="B15" s="40">
        <v>32.99</v>
      </c>
      <c r="C15" s="41">
        <v>29.76</v>
      </c>
      <c r="D15" s="41">
        <v>33.68</v>
      </c>
      <c r="E15" s="41">
        <v>42.32</v>
      </c>
      <c r="F15" s="41">
        <v>66.66</v>
      </c>
      <c r="G15" s="42">
        <v>72.08</v>
      </c>
    </row>
    <row r="16" spans="1:8" x14ac:dyDescent="0.2">
      <c r="A16" s="31">
        <v>2027</v>
      </c>
      <c r="B16" s="40">
        <v>33.03</v>
      </c>
      <c r="C16" s="41">
        <v>29.88</v>
      </c>
      <c r="D16" s="41">
        <v>34.409999999999997</v>
      </c>
      <c r="E16" s="41">
        <v>43.6</v>
      </c>
      <c r="F16" s="41">
        <v>67.44</v>
      </c>
      <c r="G16" s="42">
        <v>73.48</v>
      </c>
    </row>
    <row r="17" spans="1:7" x14ac:dyDescent="0.2">
      <c r="A17" s="31">
        <v>2028</v>
      </c>
      <c r="B17" s="40">
        <v>33.04</v>
      </c>
      <c r="C17" s="41">
        <v>29.96</v>
      </c>
      <c r="D17" s="41">
        <v>35.19</v>
      </c>
      <c r="E17" s="41">
        <v>44.94</v>
      </c>
      <c r="F17" s="41">
        <v>68.239999999999995</v>
      </c>
      <c r="G17" s="42">
        <v>74.900000000000006</v>
      </c>
    </row>
    <row r="18" spans="1:7" x14ac:dyDescent="0.2">
      <c r="A18" s="31">
        <v>2029</v>
      </c>
      <c r="B18" s="40">
        <v>33.049999999999997</v>
      </c>
      <c r="C18" s="41">
        <v>30.07</v>
      </c>
      <c r="D18" s="41">
        <v>36.03</v>
      </c>
      <c r="E18" s="41">
        <v>46.27</v>
      </c>
      <c r="F18" s="41">
        <v>69.069999999999993</v>
      </c>
      <c r="G18" s="42">
        <v>76.34</v>
      </c>
    </row>
    <row r="19" spans="1:7" x14ac:dyDescent="0.2">
      <c r="A19" s="31">
        <v>2030</v>
      </c>
      <c r="B19" s="40">
        <v>33</v>
      </c>
      <c r="C19" s="41">
        <v>30.1</v>
      </c>
      <c r="D19" s="41">
        <v>36.770000000000003</v>
      </c>
      <c r="E19" s="41">
        <v>47.41</v>
      </c>
      <c r="F19" s="41">
        <v>69.77</v>
      </c>
      <c r="G19" s="42">
        <v>77.510000000000005</v>
      </c>
    </row>
    <row r="20" spans="1:7" x14ac:dyDescent="0.2">
      <c r="A20" s="31">
        <v>2031</v>
      </c>
      <c r="B20" s="40">
        <v>32.950000000000003</v>
      </c>
      <c r="C20" s="41">
        <v>30.07</v>
      </c>
      <c r="D20" s="41">
        <v>37.479999999999997</v>
      </c>
      <c r="E20" s="41">
        <v>48.66</v>
      </c>
      <c r="F20" s="41">
        <v>70.42</v>
      </c>
      <c r="G20" s="42">
        <v>78.739999999999995</v>
      </c>
    </row>
    <row r="21" spans="1:7" x14ac:dyDescent="0.2">
      <c r="A21" s="31">
        <v>2032</v>
      </c>
      <c r="B21" s="40">
        <v>32.85</v>
      </c>
      <c r="C21" s="41">
        <v>30.06</v>
      </c>
      <c r="D21" s="41">
        <v>38.1</v>
      </c>
      <c r="E21" s="41">
        <v>49.82</v>
      </c>
      <c r="F21" s="41">
        <v>70.95</v>
      </c>
      <c r="G21" s="42">
        <v>79.87</v>
      </c>
    </row>
    <row r="22" spans="1:7" x14ac:dyDescent="0.2">
      <c r="A22" s="31">
        <v>2033</v>
      </c>
      <c r="B22" s="40">
        <v>32.76</v>
      </c>
      <c r="C22" s="41">
        <v>29.89</v>
      </c>
      <c r="D22" s="41">
        <v>38.69</v>
      </c>
      <c r="E22" s="41">
        <v>50.85</v>
      </c>
      <c r="F22" s="41">
        <v>71.45</v>
      </c>
      <c r="G22" s="42">
        <v>80.739999999999995</v>
      </c>
    </row>
    <row r="23" spans="1:7" x14ac:dyDescent="0.2">
      <c r="A23" s="31">
        <v>2034</v>
      </c>
      <c r="B23" s="40">
        <v>32.61</v>
      </c>
      <c r="C23" s="41">
        <v>29.71</v>
      </c>
      <c r="D23" s="41">
        <v>39.200000000000003</v>
      </c>
      <c r="E23" s="41">
        <v>51.84</v>
      </c>
      <c r="F23" s="41">
        <v>71.81</v>
      </c>
      <c r="G23" s="42">
        <v>81.540000000000006</v>
      </c>
    </row>
    <row r="24" spans="1:7" x14ac:dyDescent="0.2">
      <c r="A24" s="31">
        <v>2035</v>
      </c>
      <c r="B24" s="40">
        <v>32.44</v>
      </c>
      <c r="C24" s="41">
        <v>29.52</v>
      </c>
      <c r="D24" s="41">
        <v>39.630000000000003</v>
      </c>
      <c r="E24" s="41">
        <v>52.7</v>
      </c>
      <c r="F24" s="41">
        <v>72.069999999999993</v>
      </c>
      <c r="G24" s="42">
        <v>82.22</v>
      </c>
    </row>
    <row r="25" spans="1:7" x14ac:dyDescent="0.2">
      <c r="A25" s="31">
        <v>2036</v>
      </c>
      <c r="B25" s="40">
        <v>32.24</v>
      </c>
      <c r="C25" s="41">
        <v>29.24</v>
      </c>
      <c r="D25" s="41">
        <v>40.01</v>
      </c>
      <c r="E25" s="41">
        <v>53.42</v>
      </c>
      <c r="F25" s="41">
        <v>72.25</v>
      </c>
      <c r="G25" s="42">
        <v>82.66</v>
      </c>
    </row>
    <row r="26" spans="1:7" x14ac:dyDescent="0.2">
      <c r="A26" s="31">
        <v>2037</v>
      </c>
      <c r="B26" s="40">
        <v>32.06</v>
      </c>
      <c r="C26" s="41">
        <v>29.02</v>
      </c>
      <c r="D26" s="41">
        <v>40.31</v>
      </c>
      <c r="E26" s="41">
        <v>53.87</v>
      </c>
      <c r="F26" s="41">
        <v>72.37</v>
      </c>
      <c r="G26" s="42">
        <v>82.89</v>
      </c>
    </row>
    <row r="27" spans="1:7" x14ac:dyDescent="0.2">
      <c r="A27" s="31">
        <v>2038</v>
      </c>
      <c r="B27" s="40">
        <v>31.86</v>
      </c>
      <c r="C27" s="41">
        <v>28.7</v>
      </c>
      <c r="D27" s="41">
        <v>40.53</v>
      </c>
      <c r="E27" s="41">
        <v>54.21</v>
      </c>
      <c r="F27" s="41">
        <v>72.39</v>
      </c>
      <c r="G27" s="42">
        <v>82.92</v>
      </c>
    </row>
    <row r="28" spans="1:7" x14ac:dyDescent="0.2">
      <c r="A28" s="31">
        <v>2039</v>
      </c>
      <c r="B28" s="40">
        <v>31.69</v>
      </c>
      <c r="C28" s="41">
        <v>28.53</v>
      </c>
      <c r="D28" s="41">
        <v>40.74</v>
      </c>
      <c r="E28" s="41">
        <v>54.6</v>
      </c>
      <c r="F28" s="41">
        <v>72.44</v>
      </c>
      <c r="G28" s="42">
        <v>83.13</v>
      </c>
    </row>
    <row r="29" spans="1:7" x14ac:dyDescent="0.2">
      <c r="A29" s="31">
        <v>2040</v>
      </c>
      <c r="B29" s="40">
        <v>31.54</v>
      </c>
      <c r="C29" s="41">
        <v>28.31</v>
      </c>
      <c r="D29" s="41">
        <v>40.9</v>
      </c>
      <c r="E29" s="41">
        <v>54.76</v>
      </c>
      <c r="F29" s="41">
        <v>72.44</v>
      </c>
      <c r="G29" s="42">
        <v>83.08</v>
      </c>
    </row>
    <row r="30" spans="1:7" x14ac:dyDescent="0.2">
      <c r="A30" s="31">
        <v>2041</v>
      </c>
      <c r="B30" s="40">
        <v>31.32</v>
      </c>
      <c r="C30" s="41">
        <v>28.02</v>
      </c>
      <c r="D30" s="41">
        <v>41.04</v>
      </c>
      <c r="E30" s="41">
        <v>54.95</v>
      </c>
      <c r="F30" s="41">
        <v>72.36</v>
      </c>
      <c r="G30" s="42">
        <v>82.97</v>
      </c>
    </row>
    <row r="31" spans="1:7" x14ac:dyDescent="0.2">
      <c r="A31" s="31">
        <v>2042</v>
      </c>
      <c r="B31" s="40">
        <v>31.27</v>
      </c>
      <c r="C31" s="41">
        <v>27.86</v>
      </c>
      <c r="D31" s="41">
        <v>41.24</v>
      </c>
      <c r="E31" s="41">
        <v>55.09</v>
      </c>
      <c r="F31" s="41">
        <v>72.510000000000005</v>
      </c>
      <c r="G31" s="42">
        <v>82.96</v>
      </c>
    </row>
    <row r="32" spans="1:7" x14ac:dyDescent="0.2">
      <c r="A32" s="31">
        <v>2043</v>
      </c>
      <c r="B32" s="40">
        <v>31.29</v>
      </c>
      <c r="C32" s="41">
        <v>27.78</v>
      </c>
      <c r="D32" s="41">
        <v>41.46</v>
      </c>
      <c r="E32" s="41">
        <v>55.22</v>
      </c>
      <c r="F32" s="41">
        <v>72.739999999999995</v>
      </c>
      <c r="G32" s="42">
        <v>83</v>
      </c>
    </row>
    <row r="33" spans="1:7" x14ac:dyDescent="0.2">
      <c r="A33" s="31">
        <v>2044</v>
      </c>
      <c r="B33" s="40">
        <v>31.22</v>
      </c>
      <c r="C33" s="41">
        <v>27.62</v>
      </c>
      <c r="D33" s="41">
        <v>41.67</v>
      </c>
      <c r="E33" s="41">
        <v>55.43</v>
      </c>
      <c r="F33" s="41">
        <v>72.89</v>
      </c>
      <c r="G33" s="42">
        <v>83.05</v>
      </c>
    </row>
    <row r="34" spans="1:7" x14ac:dyDescent="0.2">
      <c r="A34" s="31">
        <v>2045</v>
      </c>
      <c r="B34" s="40">
        <v>31.18</v>
      </c>
      <c r="C34" s="41">
        <v>27.5</v>
      </c>
      <c r="D34" s="41">
        <v>41.94</v>
      </c>
      <c r="E34" s="41">
        <v>55.75</v>
      </c>
      <c r="F34" s="41">
        <v>73.13</v>
      </c>
      <c r="G34" s="42">
        <v>83.25</v>
      </c>
    </row>
    <row r="35" spans="1:7" x14ac:dyDescent="0.2">
      <c r="A35" s="31">
        <v>2046</v>
      </c>
      <c r="B35" s="40">
        <v>31.15</v>
      </c>
      <c r="C35" s="41">
        <v>27.41</v>
      </c>
      <c r="D35" s="41">
        <v>42.21</v>
      </c>
      <c r="E35" s="41">
        <v>56.08</v>
      </c>
      <c r="F35" s="41">
        <v>73.37</v>
      </c>
      <c r="G35" s="42">
        <v>83.49</v>
      </c>
    </row>
    <row r="36" spans="1:7" x14ac:dyDescent="0.2">
      <c r="A36" s="31">
        <v>2047</v>
      </c>
      <c r="B36" s="40">
        <v>31.14</v>
      </c>
      <c r="C36" s="41">
        <v>27.35</v>
      </c>
      <c r="D36" s="41">
        <v>42.5</v>
      </c>
      <c r="E36" s="41">
        <v>56.39</v>
      </c>
      <c r="F36" s="41">
        <v>73.64</v>
      </c>
      <c r="G36" s="42">
        <v>83.73</v>
      </c>
    </row>
    <row r="37" spans="1:7" x14ac:dyDescent="0.2">
      <c r="A37" s="31">
        <v>2048</v>
      </c>
      <c r="B37" s="40">
        <v>31.13</v>
      </c>
      <c r="C37" s="41">
        <v>27.31</v>
      </c>
      <c r="D37" s="41">
        <v>42.75</v>
      </c>
      <c r="E37" s="41">
        <v>56.73</v>
      </c>
      <c r="F37" s="41">
        <v>73.88</v>
      </c>
      <c r="G37" s="42">
        <v>84.05</v>
      </c>
    </row>
    <row r="38" spans="1:7" x14ac:dyDescent="0.2">
      <c r="A38" s="31">
        <v>2049</v>
      </c>
      <c r="B38" s="40">
        <v>31.14</v>
      </c>
      <c r="C38" s="41">
        <v>27.29</v>
      </c>
      <c r="D38" s="41">
        <v>43.02</v>
      </c>
      <c r="E38" s="41">
        <v>57.06</v>
      </c>
      <c r="F38" s="41">
        <v>74.17</v>
      </c>
      <c r="G38" s="42">
        <v>84.35</v>
      </c>
    </row>
    <row r="39" spans="1:7" x14ac:dyDescent="0.2">
      <c r="A39" s="31">
        <v>2050</v>
      </c>
      <c r="B39" s="40">
        <v>31.17</v>
      </c>
      <c r="C39" s="41">
        <v>27.3</v>
      </c>
      <c r="D39" s="41">
        <v>43.3</v>
      </c>
      <c r="E39" s="41">
        <v>57.43</v>
      </c>
      <c r="F39" s="41">
        <v>74.459999999999994</v>
      </c>
      <c r="G39" s="42">
        <v>84.73</v>
      </c>
    </row>
    <row r="40" spans="1:7" x14ac:dyDescent="0.2">
      <c r="A40" s="31">
        <v>2051</v>
      </c>
      <c r="B40" s="40">
        <v>31.21</v>
      </c>
      <c r="C40" s="41">
        <v>27.34</v>
      </c>
      <c r="D40" s="41">
        <v>43.59</v>
      </c>
      <c r="E40" s="41">
        <v>57.83</v>
      </c>
      <c r="F40" s="41">
        <v>74.8</v>
      </c>
      <c r="G40" s="42">
        <v>85.17</v>
      </c>
    </row>
    <row r="41" spans="1:7" x14ac:dyDescent="0.2">
      <c r="A41" s="31">
        <v>2052</v>
      </c>
      <c r="B41" s="40">
        <v>31.25</v>
      </c>
      <c r="C41" s="41">
        <v>27.39</v>
      </c>
      <c r="D41" s="41">
        <v>43.87</v>
      </c>
      <c r="E41" s="41">
        <v>58.21</v>
      </c>
      <c r="F41" s="41">
        <v>75.12</v>
      </c>
      <c r="G41" s="42">
        <v>85.6</v>
      </c>
    </row>
    <row r="42" spans="1:7" x14ac:dyDescent="0.2">
      <c r="A42" s="31">
        <v>2053</v>
      </c>
      <c r="B42" s="40">
        <v>31.32</v>
      </c>
      <c r="C42" s="41">
        <v>27.48</v>
      </c>
      <c r="D42" s="41">
        <v>44.22</v>
      </c>
      <c r="E42" s="41">
        <v>58.68</v>
      </c>
      <c r="F42" s="41">
        <v>75.540000000000006</v>
      </c>
      <c r="G42" s="42">
        <v>86.17</v>
      </c>
    </row>
    <row r="43" spans="1:7" x14ac:dyDescent="0.2">
      <c r="A43" s="31">
        <v>2054</v>
      </c>
      <c r="B43" s="40">
        <v>31.4</v>
      </c>
      <c r="C43" s="41">
        <v>27.59</v>
      </c>
      <c r="D43" s="41">
        <v>44.55</v>
      </c>
      <c r="E43" s="41">
        <v>59.16</v>
      </c>
      <c r="F43" s="41">
        <v>75.95</v>
      </c>
      <c r="G43" s="42">
        <v>86.75</v>
      </c>
    </row>
    <row r="44" spans="1:7" ht="13.5" thickBot="1" x14ac:dyDescent="0.25">
      <c r="A44" s="33">
        <v>2055</v>
      </c>
      <c r="B44" s="43">
        <v>31.48</v>
      </c>
      <c r="C44" s="44">
        <v>27.7</v>
      </c>
      <c r="D44" s="44">
        <v>44.92</v>
      </c>
      <c r="E44" s="44">
        <v>59.6</v>
      </c>
      <c r="F44" s="44">
        <v>76.400000000000006</v>
      </c>
      <c r="G44" s="45">
        <v>87.3</v>
      </c>
    </row>
    <row r="46" spans="1:7" x14ac:dyDescent="0.2">
      <c r="A46" s="5" t="str">
        <f>VLOOKUP("&lt;Quelle_1&gt;",Uebersetzungen!$B$3:$E$57,Uebersetzungen!$B$2+1,FALSE)</f>
        <v>Quelle: BFS (SZENARIEN)</v>
      </c>
    </row>
    <row r="47" spans="1:7" x14ac:dyDescent="0.2">
      <c r="A47" s="5" t="str">
        <f>VLOOKUP("&lt;Aktualisierung&gt;",Uebersetzungen!$B$3:$E$57,Uebersetzungen!$B$2+1,FALSE)</f>
        <v>Letztmals aktualisiert am: 15.04.2024</v>
      </c>
    </row>
  </sheetData>
  <sheetProtection sheet="1" objects="1" scenarios="1"/>
  <mergeCells count="4">
    <mergeCell ref="A7:C7"/>
    <mergeCell ref="B12:C12"/>
    <mergeCell ref="D12:E12"/>
    <mergeCell ref="F12:G12"/>
  </mergeCells>
  <pageMargins left="0.7" right="0.7" top="0.78740157499999996" bottom="0.78740157499999996" header="0.3" footer="0.3"/>
  <pageSetup paperSize="9" scale="6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4</xdr:col>
                    <xdr:colOff>161925</xdr:colOff>
                    <xdr:row>1</xdr:row>
                    <xdr:rowOff>114300</xdr:rowOff>
                  </from>
                  <to>
                    <xdr:col>4</xdr:col>
                    <xdr:colOff>1381125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4</xdr:col>
                    <xdr:colOff>161925</xdr:colOff>
                    <xdr:row>2</xdr:row>
                    <xdr:rowOff>104775</xdr:rowOff>
                  </from>
                  <to>
                    <xdr:col>5</xdr:col>
                    <xdr:colOff>295275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4</xdr:col>
                    <xdr:colOff>161925</xdr:colOff>
                    <xdr:row>3</xdr:row>
                    <xdr:rowOff>66675</xdr:rowOff>
                  </from>
                  <to>
                    <xdr:col>4</xdr:col>
                    <xdr:colOff>1381125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22" sqref="E22"/>
    </sheetView>
  </sheetViews>
  <sheetFormatPr baseColWidth="10" defaultColWidth="12.5703125" defaultRowHeight="12.75" x14ac:dyDescent="0.2"/>
  <cols>
    <col min="1" max="1" width="8.5703125" style="13" bestFit="1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2</v>
      </c>
      <c r="B1" s="11" t="s">
        <v>3</v>
      </c>
      <c r="C1" s="11" t="s">
        <v>4</v>
      </c>
      <c r="D1" s="11" t="s">
        <v>5</v>
      </c>
      <c r="E1" s="11" t="s">
        <v>6</v>
      </c>
      <c r="F1" s="12"/>
    </row>
    <row r="2" spans="1:6" x14ac:dyDescent="0.2">
      <c r="A2" s="14" t="s">
        <v>7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8</v>
      </c>
      <c r="C3" s="16" t="s">
        <v>9</v>
      </c>
      <c r="D3" s="16" t="s">
        <v>10</v>
      </c>
      <c r="E3" s="16" t="s">
        <v>11</v>
      </c>
      <c r="F3" s="12"/>
    </row>
    <row r="4" spans="1:6" ht="25.5" x14ac:dyDescent="0.2">
      <c r="A4" s="14" t="s">
        <v>12</v>
      </c>
      <c r="B4" s="17" t="s">
        <v>13</v>
      </c>
      <c r="C4" s="38" t="s">
        <v>84</v>
      </c>
      <c r="D4" s="38" t="s">
        <v>85</v>
      </c>
      <c r="E4" s="38" t="s">
        <v>86</v>
      </c>
      <c r="F4" s="12"/>
    </row>
    <row r="5" spans="1:6" x14ac:dyDescent="0.2">
      <c r="A5" s="14"/>
      <c r="B5" s="13" t="s">
        <v>14</v>
      </c>
      <c r="C5" s="19" t="s">
        <v>46</v>
      </c>
      <c r="D5" s="19" t="s">
        <v>47</v>
      </c>
      <c r="E5" s="19" t="s">
        <v>48</v>
      </c>
      <c r="F5" s="12"/>
    </row>
    <row r="6" spans="1:6" x14ac:dyDescent="0.2">
      <c r="A6" s="14"/>
      <c r="B6" s="14"/>
      <c r="C6" s="20"/>
      <c r="D6" s="20"/>
      <c r="E6" s="20"/>
      <c r="F6" s="12"/>
    </row>
    <row r="7" spans="1:6" x14ac:dyDescent="0.2">
      <c r="A7" s="14" t="s">
        <v>15</v>
      </c>
      <c r="B7" s="13" t="s">
        <v>16</v>
      </c>
      <c r="C7" s="21" t="s">
        <v>1</v>
      </c>
      <c r="D7" s="21" t="s">
        <v>57</v>
      </c>
      <c r="E7" s="21" t="s">
        <v>17</v>
      </c>
      <c r="F7" s="12"/>
    </row>
    <row r="8" spans="1:6" x14ac:dyDescent="0.2">
      <c r="A8" s="14"/>
      <c r="B8" s="13" t="s">
        <v>18</v>
      </c>
      <c r="C8" s="21" t="s">
        <v>40</v>
      </c>
      <c r="D8" s="19" t="s">
        <v>52</v>
      </c>
      <c r="E8" s="19" t="s">
        <v>49</v>
      </c>
      <c r="F8" s="12"/>
    </row>
    <row r="9" spans="1:6" x14ac:dyDescent="0.2">
      <c r="A9" s="14"/>
      <c r="B9" s="21" t="s">
        <v>19</v>
      </c>
      <c r="C9" s="21" t="s">
        <v>41</v>
      </c>
      <c r="D9" s="19" t="s">
        <v>53</v>
      </c>
      <c r="E9" s="19" t="s">
        <v>50</v>
      </c>
      <c r="F9" s="12"/>
    </row>
    <row r="10" spans="1:6" x14ac:dyDescent="0.2">
      <c r="A10" s="14"/>
      <c r="B10" s="21" t="s">
        <v>20</v>
      </c>
      <c r="C10" s="21" t="s">
        <v>42</v>
      </c>
      <c r="D10" s="19" t="s">
        <v>54</v>
      </c>
      <c r="E10" s="19" t="s">
        <v>51</v>
      </c>
      <c r="F10" s="14"/>
    </row>
    <row r="11" spans="1:6" x14ac:dyDescent="0.2">
      <c r="A11" s="14"/>
      <c r="B11" s="21" t="s">
        <v>21</v>
      </c>
      <c r="D11" s="19"/>
      <c r="E11" s="19"/>
      <c r="F11" s="12"/>
    </row>
    <row r="12" spans="1:6" x14ac:dyDescent="0.2">
      <c r="A12" s="14"/>
      <c r="B12" s="21" t="s">
        <v>22</v>
      </c>
      <c r="D12" s="19"/>
      <c r="E12" s="19"/>
      <c r="F12" s="12"/>
    </row>
    <row r="13" spans="1:6" x14ac:dyDescent="0.2">
      <c r="A13" s="14"/>
      <c r="B13" s="14"/>
      <c r="C13" s="20"/>
      <c r="D13" s="20"/>
      <c r="E13" s="20"/>
      <c r="F13" s="14"/>
    </row>
    <row r="14" spans="1:6" x14ac:dyDescent="0.2">
      <c r="A14" s="14"/>
      <c r="B14" s="13" t="s">
        <v>29</v>
      </c>
      <c r="C14" s="19" t="s">
        <v>0</v>
      </c>
      <c r="D14" s="19" t="s">
        <v>32</v>
      </c>
      <c r="E14" s="19" t="s">
        <v>33</v>
      </c>
      <c r="F14" s="12"/>
    </row>
    <row r="15" spans="1:6" x14ac:dyDescent="0.2">
      <c r="A15" s="14"/>
      <c r="B15" s="21" t="s">
        <v>38</v>
      </c>
      <c r="C15" s="19" t="s">
        <v>39</v>
      </c>
      <c r="D15" s="19" t="s">
        <v>55</v>
      </c>
      <c r="E15" s="19" t="s">
        <v>56</v>
      </c>
      <c r="F15" s="12"/>
    </row>
    <row r="16" spans="1:6" x14ac:dyDescent="0.2">
      <c r="A16" s="14"/>
      <c r="B16" s="21" t="s">
        <v>30</v>
      </c>
      <c r="C16" s="19"/>
      <c r="D16" s="19"/>
      <c r="E16" s="19"/>
      <c r="F16" s="12"/>
    </row>
    <row r="17" spans="1:6" x14ac:dyDescent="0.2">
      <c r="A17" s="14"/>
      <c r="B17" s="21" t="s">
        <v>31</v>
      </c>
      <c r="C17" s="19"/>
      <c r="D17" s="19"/>
      <c r="E17" s="19"/>
      <c r="F17" s="12"/>
    </row>
    <row r="18" spans="1:6" x14ac:dyDescent="0.2">
      <c r="A18" s="14"/>
      <c r="B18" s="12"/>
      <c r="C18" s="22"/>
      <c r="D18" s="22"/>
      <c r="E18" s="22"/>
      <c r="F18" s="12"/>
    </row>
    <row r="19" spans="1:6" x14ac:dyDescent="0.2">
      <c r="A19" s="14"/>
      <c r="B19" s="13" t="s">
        <v>23</v>
      </c>
      <c r="C19" s="19"/>
      <c r="D19" s="19"/>
      <c r="E19" s="23"/>
      <c r="F19" s="12"/>
    </row>
    <row r="20" spans="1:6" x14ac:dyDescent="0.2">
      <c r="A20" s="12"/>
      <c r="B20" s="13" t="s">
        <v>24</v>
      </c>
      <c r="C20" s="19"/>
      <c r="D20" s="19"/>
      <c r="E20" s="23"/>
      <c r="F20" s="12"/>
    </row>
    <row r="21" spans="1:6" x14ac:dyDescent="0.2">
      <c r="A21" s="12"/>
      <c r="B21" s="13" t="s">
        <v>25</v>
      </c>
      <c r="C21" s="19"/>
      <c r="D21" s="19"/>
      <c r="E21" s="19"/>
      <c r="F21" s="12"/>
    </row>
    <row r="22" spans="1:6" x14ac:dyDescent="0.2">
      <c r="A22" s="12"/>
      <c r="B22" s="13" t="s">
        <v>26</v>
      </c>
      <c r="C22" s="19"/>
      <c r="D22" s="19"/>
      <c r="E22" s="19"/>
      <c r="F22" s="12"/>
    </row>
    <row r="23" spans="1:6" x14ac:dyDescent="0.2">
      <c r="A23" s="12"/>
      <c r="B23" s="12"/>
      <c r="C23" s="22"/>
      <c r="D23" s="22"/>
      <c r="E23" s="22"/>
      <c r="F23" s="12"/>
    </row>
    <row r="24" spans="1:6" x14ac:dyDescent="0.2">
      <c r="A24" s="12" t="s">
        <v>15</v>
      </c>
      <c r="B24" s="13" t="s">
        <v>27</v>
      </c>
      <c r="C24" s="19" t="s">
        <v>43</v>
      </c>
      <c r="D24" s="19" t="s">
        <v>96</v>
      </c>
      <c r="E24" s="19" t="s">
        <v>97</v>
      </c>
      <c r="F24" s="12"/>
    </row>
    <row r="25" spans="1:6" x14ac:dyDescent="0.2">
      <c r="A25" s="12" t="s">
        <v>12</v>
      </c>
      <c r="B25" s="24" t="s">
        <v>28</v>
      </c>
      <c r="C25" s="25" t="s">
        <v>87</v>
      </c>
      <c r="D25" s="25" t="s">
        <v>88</v>
      </c>
      <c r="E25" s="25" t="s">
        <v>89</v>
      </c>
      <c r="F25" s="12"/>
    </row>
    <row r="26" spans="1:6" x14ac:dyDescent="0.2">
      <c r="A26" s="12"/>
      <c r="B26" s="12"/>
      <c r="C26" s="22"/>
      <c r="D26" s="22"/>
      <c r="E26" s="22"/>
      <c r="F26" s="12"/>
    </row>
    <row r="27" spans="1:6" x14ac:dyDescent="0.2">
      <c r="A27" s="14"/>
      <c r="B27" s="15"/>
      <c r="C27" s="22"/>
      <c r="D27" s="22"/>
      <c r="E27" s="22"/>
      <c r="F27" s="12"/>
    </row>
    <row r="28" spans="1:6" ht="38.25" x14ac:dyDescent="0.2">
      <c r="A28" s="14" t="s">
        <v>34</v>
      </c>
      <c r="B28" s="36" t="s">
        <v>36</v>
      </c>
      <c r="C28" s="38" t="s">
        <v>90</v>
      </c>
      <c r="D28" s="38" t="s">
        <v>91</v>
      </c>
      <c r="E28" s="38" t="s">
        <v>92</v>
      </c>
      <c r="F28" s="12"/>
    </row>
    <row r="29" spans="1:6" x14ac:dyDescent="0.2">
      <c r="A29" s="14"/>
      <c r="B29" s="21" t="s">
        <v>44</v>
      </c>
      <c r="C29" s="21" t="s">
        <v>40</v>
      </c>
      <c r="D29" s="19" t="s">
        <v>52</v>
      </c>
      <c r="E29" s="19" t="s">
        <v>49</v>
      </c>
      <c r="F29" s="12"/>
    </row>
    <row r="30" spans="1:6" x14ac:dyDescent="0.2">
      <c r="A30" s="14"/>
      <c r="B30" s="14"/>
      <c r="C30" s="20"/>
      <c r="D30" s="20"/>
      <c r="E30" s="20"/>
      <c r="F30" s="12"/>
    </row>
    <row r="31" spans="1:6" x14ac:dyDescent="0.2">
      <c r="A31" s="14"/>
      <c r="B31" s="21" t="s">
        <v>58</v>
      </c>
      <c r="C31" s="21" t="s">
        <v>1</v>
      </c>
      <c r="D31" s="21" t="s">
        <v>57</v>
      </c>
      <c r="E31" s="21" t="s">
        <v>17</v>
      </c>
      <c r="F31" s="12"/>
    </row>
    <row r="32" spans="1:6" x14ac:dyDescent="0.2">
      <c r="A32" s="14"/>
      <c r="B32" s="21" t="s">
        <v>59</v>
      </c>
      <c r="C32" s="21" t="s">
        <v>66</v>
      </c>
      <c r="D32" s="19" t="s">
        <v>72</v>
      </c>
      <c r="E32" s="19" t="s">
        <v>69</v>
      </c>
      <c r="F32" s="12"/>
    </row>
    <row r="33" spans="1:6" x14ac:dyDescent="0.2">
      <c r="A33" s="14"/>
      <c r="B33" s="21" t="s">
        <v>60</v>
      </c>
      <c r="C33" s="21" t="s">
        <v>67</v>
      </c>
      <c r="D33" s="19" t="s">
        <v>73</v>
      </c>
      <c r="E33" s="19" t="s">
        <v>70</v>
      </c>
      <c r="F33" s="12"/>
    </row>
    <row r="34" spans="1:6" x14ac:dyDescent="0.2">
      <c r="A34" s="14"/>
      <c r="B34" s="21" t="s">
        <v>61</v>
      </c>
      <c r="C34" s="18" t="s">
        <v>68</v>
      </c>
      <c r="D34" s="19" t="s">
        <v>74</v>
      </c>
      <c r="E34" s="19" t="s">
        <v>71</v>
      </c>
      <c r="F34" s="14"/>
    </row>
    <row r="35" spans="1:6" x14ac:dyDescent="0.2">
      <c r="A35" s="14"/>
      <c r="B35" s="14"/>
      <c r="C35" s="20"/>
      <c r="D35" s="20"/>
      <c r="E35" s="20"/>
      <c r="F35" s="12"/>
    </row>
    <row r="36" spans="1:6" ht="25.5" x14ac:dyDescent="0.2">
      <c r="A36" s="14" t="s">
        <v>35</v>
      </c>
      <c r="B36" s="36" t="s">
        <v>37</v>
      </c>
      <c r="C36" s="46" t="s">
        <v>93</v>
      </c>
      <c r="D36" s="38" t="s">
        <v>94</v>
      </c>
      <c r="E36" s="38" t="s">
        <v>95</v>
      </c>
      <c r="F36" s="12"/>
    </row>
    <row r="37" spans="1:6" x14ac:dyDescent="0.2">
      <c r="A37" s="14"/>
      <c r="B37" s="21" t="s">
        <v>45</v>
      </c>
      <c r="C37" s="21" t="s">
        <v>40</v>
      </c>
      <c r="D37" s="19" t="s">
        <v>52</v>
      </c>
      <c r="E37" s="19" t="s">
        <v>49</v>
      </c>
      <c r="F37" s="12"/>
    </row>
    <row r="38" spans="1:6" x14ac:dyDescent="0.2">
      <c r="A38" s="14"/>
      <c r="B38" s="14"/>
      <c r="C38" s="20"/>
      <c r="D38" s="20"/>
      <c r="E38" s="20"/>
      <c r="F38" s="12"/>
    </row>
    <row r="39" spans="1:6" x14ac:dyDescent="0.2">
      <c r="A39" s="14"/>
      <c r="B39" s="21" t="s">
        <v>62</v>
      </c>
      <c r="C39" s="21" t="s">
        <v>1</v>
      </c>
      <c r="D39" s="21" t="s">
        <v>57</v>
      </c>
      <c r="E39" s="21" t="s">
        <v>17</v>
      </c>
      <c r="F39" s="12"/>
    </row>
    <row r="40" spans="1:6" x14ac:dyDescent="0.2">
      <c r="A40" s="14"/>
      <c r="B40" s="21" t="s">
        <v>63</v>
      </c>
      <c r="C40" s="1" t="s">
        <v>75</v>
      </c>
      <c r="D40" s="19" t="s">
        <v>81</v>
      </c>
      <c r="E40" s="19" t="s">
        <v>78</v>
      </c>
      <c r="F40" s="12"/>
    </row>
    <row r="41" spans="1:6" x14ac:dyDescent="0.2">
      <c r="A41" s="14"/>
      <c r="B41" s="21" t="s">
        <v>64</v>
      </c>
      <c r="C41" s="1" t="s">
        <v>76</v>
      </c>
      <c r="D41" s="19" t="s">
        <v>82</v>
      </c>
      <c r="E41" s="19" t="s">
        <v>79</v>
      </c>
      <c r="F41" s="12"/>
    </row>
    <row r="42" spans="1:6" x14ac:dyDescent="0.2">
      <c r="A42" s="14"/>
      <c r="B42" s="21" t="s">
        <v>65</v>
      </c>
      <c r="C42" s="1" t="s">
        <v>77</v>
      </c>
      <c r="D42" s="19" t="s">
        <v>83</v>
      </c>
      <c r="E42" s="19" t="s">
        <v>80</v>
      </c>
      <c r="F42" s="14"/>
    </row>
    <row r="43" spans="1:6" x14ac:dyDescent="0.2">
      <c r="A43" s="14"/>
      <c r="B43" s="14"/>
      <c r="C43" s="20"/>
      <c r="D43" s="20"/>
      <c r="E43" s="20"/>
      <c r="F43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1018</Benutzerdefinierte_x0020_ID>
    <Titel_RM xmlns="9d1f6504-c754-4527-a358-047ce8521f96">Scenaris demografics per la Svizra e per il Grischun, 2025-2055</Titel_RM>
    <Titel_DE xmlns="9d1f6504-c754-4527-a358-047ce8521f96">Bevölkerungsszenarien Schweiz und Graubünden, 2025-2055</Titel_DE>
    <PublishingExpirationDate xmlns="http://schemas.microsoft.com/sharepoint/v3" xsi:nil="true"/>
    <Kategorie xmlns="9d1f6504-c754-4527-a358-047ce8521f96">Zukünftige Bevölkerungsentwicklung</Kategorie>
    <PublishingStartDate xmlns="http://schemas.microsoft.com/sharepoint/v3" xsi:nil="true"/>
    <Titel_IT xmlns="9d1f6504-c754-4527-a358-047ce8521f96">Scenari dell'evoluzione demografica in Svizzera e nei Grigioni, 2025-2055</Titel_IT>
  </documentManagement>
</p:properties>
</file>

<file path=customXml/itemProps1.xml><?xml version="1.0" encoding="utf-8"?>
<ds:datastoreItem xmlns:ds="http://schemas.openxmlformats.org/officeDocument/2006/customXml" ds:itemID="{E6C8786F-64B1-4BE1-B7A8-043EC7344065}"/>
</file>

<file path=customXml/itemProps2.xml><?xml version="1.0" encoding="utf-8"?>
<ds:datastoreItem xmlns:ds="http://schemas.openxmlformats.org/officeDocument/2006/customXml" ds:itemID="{F480A6EC-E8AE-400A-8196-6FBC80AB54A7}"/>
</file>

<file path=customXml/itemProps3.xml><?xml version="1.0" encoding="utf-8"?>
<ds:datastoreItem xmlns:ds="http://schemas.openxmlformats.org/officeDocument/2006/customXml" ds:itemID="{97F6F205-B56B-47CA-BCF2-97CACDEBE47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Bestände alle Szenarien</vt:lpstr>
      <vt:lpstr>Altersgruppen Referenzszenario</vt:lpstr>
      <vt:lpstr>Quotienten Referenzszenario</vt:lpstr>
      <vt:lpstr>Uebersetzungen</vt:lpstr>
      <vt:lpstr>'Altersgruppen Referenzszenario'!Druckbereich</vt:lpstr>
      <vt:lpstr>'Bestände alle Szenarien'!Druckbereich</vt:lpstr>
      <vt:lpstr>'Quotienten Referenzszenario'!Druckbereich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Bevölkerungsszenarien Schweiz und Graubünden</dc:title>
  <dc:creator>Stricker Luzius</dc:creator>
  <cp:lastModifiedBy>Stricker Luzius</cp:lastModifiedBy>
  <cp:lastPrinted>2013-07-12T08:36:55Z</cp:lastPrinted>
  <dcterms:created xsi:type="dcterms:W3CDTF">2013-07-04T09:58:49Z</dcterms:created>
  <dcterms:modified xsi:type="dcterms:W3CDTF">2025-03-24T09:16:12Z</dcterms:modified>
  <cp:category>SZENARIEN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0x01010095A83D2D9087C0499BBDDADFE9564913</vt:lpwstr>
  </property>
</Properties>
</file>